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0730" windowHeight="11160" activeTab="2"/>
  </bookViews>
  <sheets>
    <sheet name="Тітул" sheetId="5" r:id="rId1"/>
    <sheet name="Графік навчального процесу" sheetId="4" r:id="rId2"/>
    <sheet name="2026" sheetId="3" r:id="rId3"/>
    <sheet name="Аркуш погодження" sheetId="8" r:id="rId4"/>
    <sheet name="Лист2" sheetId="7" r:id="rId5"/>
  </sheets>
  <externalReferences>
    <externalReference r:id="rId6"/>
  </externalReferences>
  <definedNames>
    <definedName name="_xlnm.Print_Area" localSheetId="2">'2026'!$A$1:$Z$207</definedName>
    <definedName name="_xlnm.Print_Area" localSheetId="1">'Графік навчального процесу'!$A$1:$BA$32</definedName>
    <definedName name="_xlnm.Print_Area" localSheetId="0">Тітул!$A$1:$AV$31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153" i="3" l="1"/>
  <c r="AA53" i="3" l="1"/>
  <c r="AA52" i="3"/>
  <c r="AA126" i="3" l="1"/>
  <c r="Z126" i="3"/>
  <c r="Y126" i="3"/>
  <c r="X126" i="3"/>
  <c r="W126" i="3"/>
  <c r="R126" i="3"/>
  <c r="AA127" i="3" s="1"/>
  <c r="M126" i="3"/>
  <c r="L126" i="3" s="1"/>
  <c r="K126" i="3" s="1"/>
  <c r="A126" i="3"/>
  <c r="AA123" i="3"/>
  <c r="Z123" i="3"/>
  <c r="Y123" i="3"/>
  <c r="X123" i="3"/>
  <c r="W123" i="3"/>
  <c r="R123" i="3"/>
  <c r="AA124" i="3" s="1"/>
  <c r="M123" i="3"/>
  <c r="L123" i="3" s="1"/>
  <c r="K123" i="3" s="1"/>
  <c r="AA70" i="3"/>
  <c r="Z70" i="3"/>
  <c r="Y70" i="3"/>
  <c r="X70" i="3"/>
  <c r="W70" i="3"/>
  <c r="R70" i="3"/>
  <c r="AA71" i="3" s="1"/>
  <c r="M70" i="3"/>
  <c r="AA67" i="3"/>
  <c r="Z67" i="3"/>
  <c r="Y67" i="3"/>
  <c r="X67" i="3"/>
  <c r="W67" i="3"/>
  <c r="R67" i="3"/>
  <c r="AA68" i="3" s="1"/>
  <c r="M67" i="3"/>
  <c r="L67" i="3" s="1"/>
  <c r="K67" i="3" s="1"/>
  <c r="A67" i="3"/>
  <c r="A70" i="3" s="1"/>
  <c r="AA58" i="3"/>
  <c r="Z58" i="3"/>
  <c r="Y58" i="3"/>
  <c r="X58" i="3"/>
  <c r="W58" i="3"/>
  <c r="R58" i="3"/>
  <c r="AA59" i="3" s="1"/>
  <c r="M58" i="3"/>
  <c r="L58" i="3" s="1"/>
  <c r="K58" i="3" s="1"/>
  <c r="AA55" i="3"/>
  <c r="Z55" i="3"/>
  <c r="Y55" i="3"/>
  <c r="X55" i="3"/>
  <c r="W55" i="3"/>
  <c r="R55" i="3"/>
  <c r="AA56" i="3" s="1"/>
  <c r="M55" i="3"/>
  <c r="AA24" i="3"/>
  <c r="Z24" i="3"/>
  <c r="Y24" i="3"/>
  <c r="X24" i="3"/>
  <c r="W24" i="3"/>
  <c r="R24" i="3"/>
  <c r="AA25" i="3" s="1"/>
  <c r="M24" i="3"/>
  <c r="L24" i="3" s="1"/>
  <c r="K24" i="3" s="1"/>
  <c r="L55" i="3" l="1"/>
  <c r="K55" i="3" s="1"/>
  <c r="L70" i="3"/>
  <c r="K70" i="3" s="1"/>
  <c r="Z52" i="3"/>
  <c r="Y52" i="3"/>
  <c r="X52" i="3"/>
  <c r="W52" i="3"/>
  <c r="R52" i="3"/>
  <c r="M52" i="3"/>
  <c r="L52" i="3"/>
  <c r="K52" i="3" s="1"/>
  <c r="AA139" i="3" l="1"/>
  <c r="Z139" i="3"/>
  <c r="Y139" i="3"/>
  <c r="X139" i="3"/>
  <c r="W139" i="3"/>
  <c r="R139" i="3"/>
  <c r="AA140" i="3" s="1"/>
  <c r="M139" i="3"/>
  <c r="AA136" i="3"/>
  <c r="AA137" i="3"/>
  <c r="L139" i="3" l="1"/>
  <c r="K139" i="3" s="1"/>
  <c r="V166" i="3"/>
  <c r="U166" i="3"/>
  <c r="T166" i="3"/>
  <c r="S166" i="3"/>
  <c r="V165" i="3"/>
  <c r="U165" i="3"/>
  <c r="T165" i="3"/>
  <c r="S165" i="3"/>
  <c r="V164" i="3"/>
  <c r="U164" i="3"/>
  <c r="T164" i="3"/>
  <c r="S164" i="3"/>
  <c r="A6" i="8" l="1"/>
  <c r="A7" i="8" s="1"/>
  <c r="A8" i="8" s="1"/>
  <c r="A9" i="8" s="1"/>
  <c r="M64" i="3" l="1"/>
  <c r="M43" i="3"/>
  <c r="M37" i="3"/>
  <c r="M34" i="3"/>
  <c r="M31" i="3"/>
  <c r="M21" i="3"/>
  <c r="M18" i="3"/>
  <c r="M15" i="3"/>
  <c r="M12" i="3"/>
  <c r="P206" i="3" l="1"/>
  <c r="P159" i="3" s="1"/>
  <c r="N206" i="3"/>
  <c r="N159" i="3" s="1"/>
  <c r="Z194" i="3"/>
  <c r="Y194" i="3"/>
  <c r="X194" i="3"/>
  <c r="W194" i="3"/>
  <c r="R194" i="3"/>
  <c r="AA195" i="3" s="1"/>
  <c r="M194" i="3"/>
  <c r="Z182" i="3"/>
  <c r="Y182" i="3"/>
  <c r="X182" i="3"/>
  <c r="W182" i="3"/>
  <c r="R182" i="3"/>
  <c r="AA183" i="3" s="1"/>
  <c r="M182" i="3"/>
  <c r="Z179" i="3"/>
  <c r="Y179" i="3"/>
  <c r="X179" i="3"/>
  <c r="W179" i="3"/>
  <c r="R179" i="3"/>
  <c r="M179" i="3"/>
  <c r="Z133" i="3"/>
  <c r="Y133" i="3"/>
  <c r="X133" i="3"/>
  <c r="W133" i="3"/>
  <c r="R133" i="3"/>
  <c r="AA134" i="3" s="1"/>
  <c r="M133" i="3"/>
  <c r="AA133" i="3"/>
  <c r="R31" i="3"/>
  <c r="AA32" i="3" s="1"/>
  <c r="R34" i="3"/>
  <c r="L34" i="3" s="1"/>
  <c r="K34" i="3" s="1"/>
  <c r="R37" i="3"/>
  <c r="AA38" i="3" s="1"/>
  <c r="R43" i="3"/>
  <c r="AA44" i="3" s="1"/>
  <c r="M46" i="3"/>
  <c r="R46" i="3"/>
  <c r="AA47" i="3" s="1"/>
  <c r="M49" i="3"/>
  <c r="R49" i="3"/>
  <c r="AA50" i="3" s="1"/>
  <c r="R64" i="3"/>
  <c r="L64" i="3" s="1"/>
  <c r="K64" i="3" s="1"/>
  <c r="M80" i="3"/>
  <c r="R80" i="3"/>
  <c r="AA81" i="3" s="1"/>
  <c r="M83" i="3"/>
  <c r="R83" i="3"/>
  <c r="AA84" i="3" s="1"/>
  <c r="M86" i="3"/>
  <c r="R86" i="3"/>
  <c r="AA87" i="3" s="1"/>
  <c r="M89" i="3"/>
  <c r="R89" i="3"/>
  <c r="AA90" i="3" s="1"/>
  <c r="M92" i="3"/>
  <c r="R92" i="3"/>
  <c r="AA93" i="3" s="1"/>
  <c r="M95" i="3"/>
  <c r="R95" i="3"/>
  <c r="AA96" i="3" s="1"/>
  <c r="M98" i="3"/>
  <c r="R98" i="3"/>
  <c r="AA99" i="3" s="1"/>
  <c r="M101" i="3"/>
  <c r="R101" i="3"/>
  <c r="AA102" i="3" s="1"/>
  <c r="M104" i="3"/>
  <c r="R104" i="3"/>
  <c r="AA105" i="3" s="1"/>
  <c r="M107" i="3"/>
  <c r="R107" i="3"/>
  <c r="AA108" i="3" s="1"/>
  <c r="M111" i="3"/>
  <c r="R111" i="3"/>
  <c r="AA112" i="3" s="1"/>
  <c r="M114" i="3"/>
  <c r="R114" i="3"/>
  <c r="AA115" i="3" s="1"/>
  <c r="M117" i="3"/>
  <c r="R117" i="3"/>
  <c r="AA118" i="3" s="1"/>
  <c r="M120" i="3"/>
  <c r="R120" i="3"/>
  <c r="AA121" i="3" s="1"/>
  <c r="AA142" i="3"/>
  <c r="AA145" i="3"/>
  <c r="AA148" i="3"/>
  <c r="AA151" i="3"/>
  <c r="Z49" i="3"/>
  <c r="Y49" i="3"/>
  <c r="X49" i="3"/>
  <c r="W49" i="3"/>
  <c r="Z46" i="3"/>
  <c r="Y46" i="3"/>
  <c r="X46" i="3"/>
  <c r="W46" i="3"/>
  <c r="Z43" i="3"/>
  <c r="Y43" i="3"/>
  <c r="X43" i="3"/>
  <c r="W43" i="3"/>
  <c r="A15" i="3"/>
  <c r="A18" i="3" s="1"/>
  <c r="A21" i="3" s="1"/>
  <c r="U154" i="3"/>
  <c r="M203" i="3"/>
  <c r="X155" i="3"/>
  <c r="X157" i="3"/>
  <c r="M157" i="3"/>
  <c r="M155" i="3"/>
  <c r="Z64" i="3"/>
  <c r="Z111" i="3"/>
  <c r="Z114" i="3"/>
  <c r="Z117" i="3"/>
  <c r="Z120" i="3"/>
  <c r="Z141" i="3"/>
  <c r="Z144" i="3"/>
  <c r="Z147" i="3"/>
  <c r="Z150" i="3"/>
  <c r="Z83" i="3"/>
  <c r="Z86" i="3"/>
  <c r="Z89" i="3"/>
  <c r="Z92" i="3"/>
  <c r="Z95" i="3"/>
  <c r="Z98" i="3"/>
  <c r="Z101" i="3"/>
  <c r="Z104" i="3"/>
  <c r="Z107" i="3"/>
  <c r="Z31" i="3"/>
  <c r="Z34" i="3"/>
  <c r="Z37" i="3"/>
  <c r="Z80" i="3"/>
  <c r="Z155" i="3"/>
  <c r="Z157" i="3"/>
  <c r="Z12" i="3"/>
  <c r="Z15" i="3"/>
  <c r="Z18" i="3"/>
  <c r="Z21" i="3"/>
  <c r="Z176" i="3"/>
  <c r="Z185" i="3"/>
  <c r="Z188" i="3"/>
  <c r="Z191" i="3"/>
  <c r="Z197" i="3"/>
  <c r="Z203" i="3"/>
  <c r="Y64" i="3"/>
  <c r="Y111" i="3"/>
  <c r="Y114" i="3"/>
  <c r="Y117" i="3"/>
  <c r="Y120" i="3"/>
  <c r="Y141" i="3"/>
  <c r="Y144" i="3"/>
  <c r="Y147" i="3"/>
  <c r="Y150" i="3"/>
  <c r="Y83" i="3"/>
  <c r="Y86" i="3"/>
  <c r="Y89" i="3"/>
  <c r="Y92" i="3"/>
  <c r="Y95" i="3"/>
  <c r="Y98" i="3"/>
  <c r="Y101" i="3"/>
  <c r="Y104" i="3"/>
  <c r="Y107" i="3"/>
  <c r="Y31" i="3"/>
  <c r="Y34" i="3"/>
  <c r="Y37" i="3"/>
  <c r="Y80" i="3"/>
  <c r="Y157" i="3"/>
  <c r="Y155" i="3"/>
  <c r="Y12" i="3"/>
  <c r="Y15" i="3"/>
  <c r="Y18" i="3"/>
  <c r="Y21" i="3"/>
  <c r="Y176" i="3"/>
  <c r="Y185" i="3"/>
  <c r="Y188" i="3"/>
  <c r="Y191" i="3"/>
  <c r="Y197" i="3"/>
  <c r="Y203" i="3"/>
  <c r="X64" i="3"/>
  <c r="X111" i="3"/>
  <c r="X114" i="3"/>
  <c r="X117" i="3"/>
  <c r="X120" i="3"/>
  <c r="X141" i="3"/>
  <c r="X144" i="3"/>
  <c r="X147" i="3"/>
  <c r="X150" i="3"/>
  <c r="X83" i="3"/>
  <c r="X86" i="3"/>
  <c r="X89" i="3"/>
  <c r="X92" i="3"/>
  <c r="X95" i="3"/>
  <c r="X98" i="3"/>
  <c r="X101" i="3"/>
  <c r="X104" i="3"/>
  <c r="X107" i="3"/>
  <c r="X31" i="3"/>
  <c r="X34" i="3"/>
  <c r="X37" i="3"/>
  <c r="X80" i="3"/>
  <c r="X12" i="3"/>
  <c r="X15" i="3"/>
  <c r="X18" i="3"/>
  <c r="X21" i="3"/>
  <c r="X176" i="3"/>
  <c r="X185" i="3"/>
  <c r="X188" i="3"/>
  <c r="X191" i="3"/>
  <c r="X197" i="3"/>
  <c r="X203" i="3"/>
  <c r="W111" i="3"/>
  <c r="W114" i="3"/>
  <c r="W117" i="3"/>
  <c r="W120" i="3"/>
  <c r="W141" i="3"/>
  <c r="W144" i="3"/>
  <c r="W147" i="3"/>
  <c r="W150" i="3"/>
  <c r="W83" i="3"/>
  <c r="W86" i="3"/>
  <c r="W89" i="3"/>
  <c r="W92" i="3"/>
  <c r="W95" i="3"/>
  <c r="W98" i="3"/>
  <c r="W101" i="3"/>
  <c r="W104" i="3"/>
  <c r="W107" i="3"/>
  <c r="W31" i="3"/>
  <c r="W34" i="3"/>
  <c r="W37" i="3"/>
  <c r="W64" i="3"/>
  <c r="W80" i="3"/>
  <c r="W157" i="3"/>
  <c r="W155" i="3"/>
  <c r="W12" i="3"/>
  <c r="W15" i="3"/>
  <c r="W18" i="3"/>
  <c r="W21" i="3"/>
  <c r="W176" i="3"/>
  <c r="W185" i="3"/>
  <c r="W188" i="3"/>
  <c r="W191" i="3"/>
  <c r="W197" i="3"/>
  <c r="W203" i="3"/>
  <c r="R155" i="3"/>
  <c r="AA156" i="3" s="1"/>
  <c r="R157" i="3"/>
  <c r="R203" i="3"/>
  <c r="AA204" i="3" s="1"/>
  <c r="M176" i="3"/>
  <c r="R176" i="3"/>
  <c r="AA177" i="3" s="1"/>
  <c r="M185" i="3"/>
  <c r="R185" i="3"/>
  <c r="M188" i="3"/>
  <c r="R188" i="3"/>
  <c r="AA189" i="3" s="1"/>
  <c r="M191" i="3"/>
  <c r="R191" i="3"/>
  <c r="AA192" i="3" s="1"/>
  <c r="R197" i="3"/>
  <c r="AA198" i="3" s="1"/>
  <c r="R12" i="3"/>
  <c r="L12" i="3" s="1"/>
  <c r="R15" i="3"/>
  <c r="AA16" i="3" s="1"/>
  <c r="R18" i="3"/>
  <c r="AA19" i="3" s="1"/>
  <c r="R21" i="3"/>
  <c r="AA22" i="3" s="1"/>
  <c r="N153" i="3"/>
  <c r="N27" i="3"/>
  <c r="O153" i="3"/>
  <c r="O27" i="3"/>
  <c r="O206" i="3"/>
  <c r="O159" i="3" s="1"/>
  <c r="P153" i="3"/>
  <c r="P27" i="3"/>
  <c r="Q153" i="3"/>
  <c r="Q27" i="3"/>
  <c r="Q206" i="3"/>
  <c r="Q159" i="3" s="1"/>
  <c r="T206" i="3"/>
  <c r="T159" i="3" s="1"/>
  <c r="U206" i="3"/>
  <c r="U159" i="3" s="1"/>
  <c r="V206" i="3"/>
  <c r="V159" i="3" s="1"/>
  <c r="T207" i="3"/>
  <c r="T160" i="3" s="1"/>
  <c r="U207" i="3"/>
  <c r="U160" i="3" s="1"/>
  <c r="V207" i="3"/>
  <c r="V160" i="3" s="1"/>
  <c r="S207" i="3"/>
  <c r="S160" i="3" s="1"/>
  <c r="S206" i="3"/>
  <c r="S159" i="3" s="1"/>
  <c r="U153" i="3"/>
  <c r="T153" i="3"/>
  <c r="T154" i="3"/>
  <c r="V154" i="3"/>
  <c r="S154" i="3"/>
  <c r="S153" i="3"/>
  <c r="AA150" i="3"/>
  <c r="AA147" i="3"/>
  <c r="AA144" i="3"/>
  <c r="AA141" i="3"/>
  <c r="AA120" i="3"/>
  <c r="AA117" i="3"/>
  <c r="AA114" i="3"/>
  <c r="AA111" i="3"/>
  <c r="AA107" i="3"/>
  <c r="AA104" i="3"/>
  <c r="AA101" i="3"/>
  <c r="AA98" i="3"/>
  <c r="AA95" i="3"/>
  <c r="AA92" i="3"/>
  <c r="AA89" i="3"/>
  <c r="AA86" i="3"/>
  <c r="AA83" i="3"/>
  <c r="AA46" i="3"/>
  <c r="AA43" i="3"/>
  <c r="AA41" i="3"/>
  <c r="AA40" i="3"/>
  <c r="AA203" i="3"/>
  <c r="A200" i="3"/>
  <c r="A203" i="3" s="1"/>
  <c r="AA201" i="3"/>
  <c r="AA200" i="3"/>
  <c r="A176" i="3"/>
  <c r="A179" i="3" s="1"/>
  <c r="A182" i="3" s="1"/>
  <c r="A185" i="3" s="1"/>
  <c r="A188" i="3" s="1"/>
  <c r="A191" i="3" s="1"/>
  <c r="A194" i="3" s="1"/>
  <c r="A197" i="3" s="1"/>
  <c r="AA194" i="3"/>
  <c r="AA191" i="3"/>
  <c r="AA188" i="3"/>
  <c r="AA185" i="3"/>
  <c r="AA182" i="3"/>
  <c r="AA179" i="3"/>
  <c r="AA176" i="3"/>
  <c r="S28" i="3"/>
  <c r="T28" i="3"/>
  <c r="U28" i="3"/>
  <c r="V28" i="3"/>
  <c r="S27" i="3"/>
  <c r="T27" i="3"/>
  <c r="U27" i="3"/>
  <c r="V27" i="3"/>
  <c r="AA157" i="3"/>
  <c r="AA155" i="3"/>
  <c r="AA80" i="3"/>
  <c r="AA78" i="3"/>
  <c r="AA77" i="3"/>
  <c r="AA64" i="3"/>
  <c r="AA62" i="3"/>
  <c r="AA61" i="3"/>
  <c r="AA49" i="3"/>
  <c r="AA37" i="3"/>
  <c r="AA34" i="3"/>
  <c r="AA31" i="3"/>
  <c r="AA21" i="3"/>
  <c r="AA18" i="3"/>
  <c r="AA15" i="3"/>
  <c r="AA12" i="3"/>
  <c r="A95" i="3"/>
  <c r="A98" i="3" s="1"/>
  <c r="A101" i="3" s="1"/>
  <c r="A104" i="3" s="1"/>
  <c r="A107" i="3" s="1"/>
  <c r="A117" i="3"/>
  <c r="A120" i="3" s="1"/>
  <c r="B16" i="4"/>
  <c r="B25" i="4"/>
  <c r="AG22" i="4"/>
  <c r="Q22" i="4"/>
  <c r="F22" i="4"/>
  <c r="B22" i="4"/>
  <c r="I22" i="4"/>
  <c r="L22" i="4"/>
  <c r="B23" i="4"/>
  <c r="AD22" i="4"/>
  <c r="Z22" i="4"/>
  <c r="W22" i="4"/>
  <c r="AJ20" i="4"/>
  <c r="AJ22" i="4" s="1"/>
  <c r="AJ21" i="4"/>
  <c r="AA13" i="3" l="1"/>
  <c r="L83" i="3"/>
  <c r="K83" i="3" s="1"/>
  <c r="W153" i="3"/>
  <c r="AA153" i="3" s="1"/>
  <c r="A24" i="3"/>
  <c r="A31" i="3" s="1"/>
  <c r="A34" i="3" s="1"/>
  <c r="A37" i="3" s="1"/>
  <c r="A40" i="3" s="1"/>
  <c r="L111" i="3"/>
  <c r="K111" i="3" s="1"/>
  <c r="L86" i="3"/>
  <c r="K86" i="3" s="1"/>
  <c r="L182" i="3"/>
  <c r="K182" i="3" s="1"/>
  <c r="L107" i="3"/>
  <c r="K107" i="3" s="1"/>
  <c r="L95" i="3"/>
  <c r="K95" i="3" s="1"/>
  <c r="L89" i="3"/>
  <c r="K89" i="3" s="1"/>
  <c r="L80" i="3"/>
  <c r="K80" i="3" s="1"/>
  <c r="L133" i="3"/>
  <c r="K133" i="3" s="1"/>
  <c r="L120" i="3"/>
  <c r="K120" i="3" s="1"/>
  <c r="L114" i="3"/>
  <c r="K114" i="3" s="1"/>
  <c r="L104" i="3"/>
  <c r="K104" i="3" s="1"/>
  <c r="L98" i="3"/>
  <c r="K98" i="3" s="1"/>
  <c r="L179" i="3"/>
  <c r="K179" i="3" s="1"/>
  <c r="AA35" i="3"/>
  <c r="L117" i="3"/>
  <c r="K117" i="3" s="1"/>
  <c r="L101" i="3"/>
  <c r="K101" i="3" s="1"/>
  <c r="L92" i="3"/>
  <c r="K92" i="3" s="1"/>
  <c r="L18" i="3"/>
  <c r="K18" i="3" s="1"/>
  <c r="X206" i="3"/>
  <c r="X159" i="3" s="1"/>
  <c r="Z206" i="3"/>
  <c r="Z159" i="3" s="1"/>
  <c r="AA180" i="3"/>
  <c r="W206" i="3"/>
  <c r="W159" i="3" s="1"/>
  <c r="L191" i="3"/>
  <c r="K191" i="3" s="1"/>
  <c r="L203" i="3"/>
  <c r="K203" i="3" s="1"/>
  <c r="L21" i="3"/>
  <c r="K21" i="3" s="1"/>
  <c r="L15" i="3"/>
  <c r="K15" i="3" s="1"/>
  <c r="Z27" i="3"/>
  <c r="AD27" i="3" s="1"/>
  <c r="L188" i="3"/>
  <c r="K188" i="3" s="1"/>
  <c r="Y27" i="3"/>
  <c r="AC27" i="3" s="1"/>
  <c r="L31" i="3"/>
  <c r="K31" i="3" s="1"/>
  <c r="L194" i="3"/>
  <c r="K194" i="3" s="1"/>
  <c r="Y206" i="3"/>
  <c r="Y159" i="3" s="1"/>
  <c r="S162" i="3"/>
  <c r="U162" i="3"/>
  <c r="W27" i="3"/>
  <c r="X27" i="3"/>
  <c r="AB27" i="3" s="1"/>
  <c r="R27" i="3"/>
  <c r="AA28" i="3" s="1"/>
  <c r="T161" i="3"/>
  <c r="S161" i="3"/>
  <c r="AA65" i="3"/>
  <c r="AA27" i="3"/>
  <c r="U161" i="3"/>
  <c r="R206" i="3"/>
  <c r="AA207" i="3" s="1"/>
  <c r="M197" i="3"/>
  <c r="L197" i="3" s="1"/>
  <c r="K197" i="3" s="1"/>
  <c r="AA197" i="3"/>
  <c r="T162" i="3"/>
  <c r="V162" i="3"/>
  <c r="AA186" i="3"/>
  <c r="L185" i="3"/>
  <c r="K185" i="3" s="1"/>
  <c r="V161" i="3"/>
  <c r="L176" i="3"/>
  <c r="K176" i="3" s="1"/>
  <c r="P161" i="3"/>
  <c r="AA159" i="3"/>
  <c r="AA206" i="3"/>
  <c r="Y153" i="3"/>
  <c r="Z153" i="3"/>
  <c r="L49" i="3"/>
  <c r="K49" i="3" s="1"/>
  <c r="L46" i="3"/>
  <c r="K46" i="3" s="1"/>
  <c r="L43" i="3"/>
  <c r="K43" i="3" s="1"/>
  <c r="R153" i="3"/>
  <c r="X153" i="3"/>
  <c r="AB153" i="3" s="1"/>
  <c r="L37" i="3"/>
  <c r="K37" i="3" s="1"/>
  <c r="O161" i="3"/>
  <c r="Q161" i="3"/>
  <c r="K12" i="3"/>
  <c r="M27" i="3"/>
  <c r="N161" i="3"/>
  <c r="L157" i="3"/>
  <c r="K157" i="3" s="1"/>
  <c r="L155" i="3"/>
  <c r="K155" i="3" s="1"/>
  <c r="AA158" i="3"/>
  <c r="M153" i="3"/>
  <c r="R159" i="3" l="1"/>
  <c r="AA160" i="3" s="1"/>
  <c r="L27" i="3"/>
  <c r="K27" i="3"/>
  <c r="Z161" i="3"/>
  <c r="AD161" i="3" s="1"/>
  <c r="Y161" i="3"/>
  <c r="AC153" i="3"/>
  <c r="W161" i="3"/>
  <c r="AA161" i="3" s="1"/>
  <c r="K153" i="3"/>
  <c r="AC161" i="3"/>
  <c r="M206" i="3"/>
  <c r="M159" i="3" s="1"/>
  <c r="M161" i="3" s="1"/>
  <c r="K206" i="3"/>
  <c r="K159" i="3" s="1"/>
  <c r="L206" i="3"/>
  <c r="L159" i="3" s="1"/>
  <c r="AD153" i="3"/>
  <c r="X161" i="3"/>
  <c r="AB161" i="3" s="1"/>
  <c r="AA154" i="3"/>
  <c r="L153" i="3"/>
  <c r="R161" i="3" l="1"/>
  <c r="AA162" i="3" s="1"/>
  <c r="L161" i="3"/>
  <c r="K161" i="3"/>
</calcChain>
</file>

<file path=xl/comments1.xml><?xml version="1.0" encoding="utf-8"?>
<comments xmlns="http://schemas.openxmlformats.org/spreadsheetml/2006/main">
  <authors>
    <author>Автор</author>
  </authors>
  <commentList>
    <comment ref="B12" authorId="0" shapeId="0">
      <text>
        <r>
          <rPr>
            <b/>
            <sz val="9"/>
            <color indexed="81"/>
            <rFont val="Tahoma"/>
            <family val="2"/>
            <charset val="204"/>
          </rPr>
          <t>Автор:
РН 4</t>
        </r>
        <r>
          <rPr>
            <sz val="9"/>
            <color indexed="81"/>
            <rFont val="Tahoma"/>
            <family val="2"/>
            <charset val="204"/>
          </rPr>
          <t xml:space="preserve"> Відшуковувати необхідну інформацію в різних джерелах, оцінювати, обробляти та аналізувати її за допомогою сучасних інформаційних технологій і статистичних методів.
</t>
        </r>
        <r>
          <rPr>
            <b/>
            <sz val="9"/>
            <color indexed="81"/>
            <rFont val="Tahoma"/>
            <family val="2"/>
            <charset val="204"/>
          </rPr>
          <t>РН 5</t>
        </r>
        <r>
          <rPr>
            <sz val="9"/>
            <color indexed="81"/>
            <rFont val="Tahoma"/>
            <family val="2"/>
            <charset val="204"/>
          </rPr>
          <t xml:space="preserve"> Розуміти сучасний стан науки і техніки, відповідно до спеціалізації, використовувати відповідні знання, а також релевантні технології, методи та інструменти при розв’язанні складних задач створення та експлуатації військової техніки відповідно до спеціалізації.</t>
        </r>
        <r>
          <rPr>
            <b/>
            <sz val="9"/>
            <color indexed="81"/>
            <rFont val="Tahoma"/>
            <family val="2"/>
            <charset val="204"/>
          </rPr>
          <t xml:space="preserve">
 РН 6</t>
        </r>
        <r>
          <rPr>
            <sz val="9"/>
            <color indexed="81"/>
            <rFont val="Tahoma"/>
            <family val="2"/>
            <charset val="204"/>
          </rPr>
          <t xml:space="preserve"> Розробляти та реалізовувати інноваційні проекти, пов’язані зі створенням та експлуатацією сучасних озброєнь та військової техніки відповідно до спеціалізації.
</t>
        </r>
        <r>
          <rPr>
            <b/>
            <sz val="9"/>
            <color indexed="81"/>
            <rFont val="Tahoma"/>
            <family val="2"/>
            <charset val="204"/>
          </rPr>
          <t>РН 16</t>
        </r>
        <r>
          <rPr>
            <sz val="9"/>
            <color indexed="81"/>
            <rFont val="Tahoma"/>
            <family val="2"/>
            <charset val="204"/>
          </rPr>
          <t xml:space="preserve"> Здійснювати дослідження з питань озброєння та військової техніки з урахуванням вітчизняного та закордонного досвіду.
</t>
        </r>
        <r>
          <rPr>
            <b/>
            <sz val="9"/>
            <color indexed="81"/>
            <rFont val="Tahoma"/>
            <family val="2"/>
            <charset val="204"/>
          </rPr>
          <t>РН 17</t>
        </r>
        <r>
          <rPr>
            <sz val="9"/>
            <color indexed="81"/>
            <rFont val="Tahoma"/>
            <family val="2"/>
            <charset val="204"/>
          </rPr>
          <t xml:space="preserve"> Використовувати сучасні технології та інструменти досліджень, відповідно до спеціалізації, аналізувати результати досліджень, аргументувати висновки, презентувати результати досліджень.
</t>
        </r>
      </text>
    </comment>
    <comment ref="C12" authorId="0" shapeId="0">
      <text>
        <r>
          <rPr>
            <b/>
            <sz val="9"/>
            <color indexed="81"/>
            <rFont val="Tahoma"/>
            <family val="2"/>
            <charset val="204"/>
          </rPr>
          <t>Автор:
 ЗК 1</t>
        </r>
        <r>
          <rPr>
            <sz val="9"/>
            <color indexed="81"/>
            <rFont val="Tahoma"/>
            <family val="2"/>
            <charset val="204"/>
          </rPr>
          <t xml:space="preserve"> Здатність до абстрактного мислення, аналізу і синтезу.
</t>
        </r>
        <r>
          <rPr>
            <b/>
            <sz val="9"/>
            <color indexed="81"/>
            <rFont val="Tahoma"/>
            <family val="2"/>
            <charset val="204"/>
          </rPr>
          <t xml:space="preserve">ЗК 3 </t>
        </r>
        <r>
          <rPr>
            <sz val="9"/>
            <color indexed="81"/>
            <rFont val="Tahoma"/>
            <family val="2"/>
            <charset val="204"/>
          </rPr>
          <t xml:space="preserve">Здатність вчитися і оволодівати сучасними знаннями.
</t>
        </r>
        <r>
          <rPr>
            <b/>
            <sz val="9"/>
            <color indexed="81"/>
            <rFont val="Tahoma"/>
            <family val="2"/>
            <charset val="204"/>
          </rPr>
          <t>ЗК-4</t>
        </r>
        <r>
          <rPr>
            <sz val="9"/>
            <color indexed="81"/>
            <rFont val="Tahoma"/>
            <family val="2"/>
            <charset val="204"/>
          </rPr>
          <t xml:space="preserve"> Здатність розробляти проекти та управляти ними.</t>
        </r>
      </text>
    </comment>
    <comment ref="B15" authorId="0" shapeId="0">
      <text>
        <r>
          <rPr>
            <b/>
            <sz val="9"/>
            <color indexed="81"/>
            <rFont val="Tahoma"/>
            <family val="2"/>
            <charset val="204"/>
          </rPr>
          <t>Автор:
РН 4</t>
        </r>
        <r>
          <rPr>
            <sz val="9"/>
            <color indexed="81"/>
            <rFont val="Tahoma"/>
            <family val="2"/>
            <charset val="204"/>
          </rPr>
          <t xml:space="preserve"> Відшуковувати необхідну інформацію в різних джерелах, оцінювати, обробляти та аналізувати її за допомогою сучасних інформаційних технологій і статистичних методів.
</t>
        </r>
        <r>
          <rPr>
            <b/>
            <sz val="9"/>
            <color indexed="81"/>
            <rFont val="Tahoma"/>
            <family val="2"/>
            <charset val="204"/>
          </rPr>
          <t>РН 5</t>
        </r>
        <r>
          <rPr>
            <sz val="9"/>
            <color indexed="81"/>
            <rFont val="Tahoma"/>
            <family val="2"/>
            <charset val="204"/>
          </rPr>
          <t xml:space="preserve"> Розуміти сучасний стан науки і техніки, відповідно до спеціалізації, використовувати відповідні знання, а також релевантні технології, методи та інструменти при розв’язанні складних задач створення та експлуатації військової техніки відповідно до спеціалізації.
</t>
        </r>
        <r>
          <rPr>
            <b/>
            <sz val="9"/>
            <color indexed="81"/>
            <rFont val="Tahoma"/>
            <family val="2"/>
            <charset val="204"/>
          </rPr>
          <t xml:space="preserve"> РН 6</t>
        </r>
        <r>
          <rPr>
            <sz val="9"/>
            <color indexed="81"/>
            <rFont val="Tahoma"/>
            <family val="2"/>
            <charset val="204"/>
          </rPr>
          <t xml:space="preserve"> Розробляти та реалізовувати інноваційні проекти, пов’язані зі створенням та експлуатацією сучасних озброєнь та військової техніки відповідно до спеціалізації.
</t>
        </r>
        <r>
          <rPr>
            <b/>
            <sz val="9"/>
            <color indexed="81"/>
            <rFont val="Tahoma"/>
            <family val="2"/>
            <charset val="204"/>
          </rPr>
          <t>РН 16</t>
        </r>
        <r>
          <rPr>
            <sz val="9"/>
            <color indexed="81"/>
            <rFont val="Tahoma"/>
            <family val="2"/>
            <charset val="204"/>
          </rPr>
          <t xml:space="preserve"> Здійснювати дослідження з питань озброєння та військової техніки з урахуванням вітчизняного та закордонного досвіду.
</t>
        </r>
        <r>
          <rPr>
            <b/>
            <sz val="9"/>
            <color indexed="81"/>
            <rFont val="Tahoma"/>
            <family val="2"/>
            <charset val="204"/>
          </rPr>
          <t>РН 17</t>
        </r>
        <r>
          <rPr>
            <sz val="9"/>
            <color indexed="81"/>
            <rFont val="Tahoma"/>
            <family val="2"/>
            <charset val="204"/>
          </rPr>
          <t xml:space="preserve"> Використовувати сучасні технології та інструменти досліджень, відповідно до спеціалізації, аналізувати результати досліджень, аргументувати висновки, презентувати результати досліджень.</t>
        </r>
      </text>
    </comment>
    <comment ref="C15" authorId="0" shapeId="0">
      <text>
        <r>
          <rPr>
            <b/>
            <sz val="9"/>
            <color indexed="81"/>
            <rFont val="Tahoma"/>
            <family val="2"/>
            <charset val="204"/>
          </rPr>
          <t xml:space="preserve">Автор:
ЗК 6 </t>
        </r>
        <r>
          <rPr>
            <sz val="9"/>
            <color indexed="81"/>
            <rFont val="Tahoma"/>
            <family val="2"/>
            <charset val="204"/>
          </rPr>
          <t>Здатність проведення досліджень на відповідному рівні.</t>
        </r>
        <r>
          <rPr>
            <b/>
            <sz val="9"/>
            <color indexed="81"/>
            <rFont val="Tahoma"/>
            <family val="2"/>
            <charset val="204"/>
          </rPr>
          <t xml:space="preserve">
ЗК 3 </t>
        </r>
        <r>
          <rPr>
            <sz val="9"/>
            <color indexed="81"/>
            <rFont val="Tahoma"/>
            <family val="2"/>
            <charset val="204"/>
          </rPr>
          <t xml:space="preserve">Здатність вчитися і оволодівати сучасними знаннями.
</t>
        </r>
      </text>
    </comment>
    <comment ref="B18" authorId="0" shapeId="0">
      <text>
        <r>
          <rPr>
            <b/>
            <sz val="9"/>
            <color indexed="81"/>
            <rFont val="Tahoma"/>
            <family val="2"/>
            <charset val="204"/>
          </rPr>
          <t>Автор:
РН 16</t>
        </r>
        <r>
          <rPr>
            <sz val="9"/>
            <color indexed="81"/>
            <rFont val="Tahoma"/>
            <family val="2"/>
            <charset val="204"/>
          </rPr>
          <t xml:space="preserve"> Здійснювати дослідження з питань озброєння та військової техніки з урахуванням вітчизняного та закордонного досвіду.
</t>
        </r>
        <r>
          <rPr>
            <b/>
            <sz val="9"/>
            <color indexed="81"/>
            <rFont val="Tahoma"/>
            <family val="2"/>
            <charset val="204"/>
          </rPr>
          <t>РН 17</t>
        </r>
        <r>
          <rPr>
            <sz val="9"/>
            <color indexed="81"/>
            <rFont val="Tahoma"/>
            <family val="2"/>
            <charset val="204"/>
          </rPr>
          <t xml:space="preserve"> Використовувати сучасні технології та інструменти досліджень, відповідно до спеціалізації, аналізувати результати досліджень, аргументувати висновки, презентувати результати досліджень.
</t>
        </r>
        <r>
          <rPr>
            <b/>
            <sz val="9"/>
            <color indexed="81"/>
            <rFont val="Tahoma"/>
            <family val="2"/>
            <charset val="204"/>
          </rPr>
          <t>РН 18</t>
        </r>
        <r>
          <rPr>
            <sz val="9"/>
            <color indexed="81"/>
            <rFont val="Tahoma"/>
            <family val="2"/>
            <charset val="204"/>
          </rPr>
          <t xml:space="preserve"> Розробляти і викладати спеціальні дисципліни в закладах вищої освіти відповідно до спеціалізації.
</t>
        </r>
      </text>
    </comment>
    <comment ref="C18" authorId="0" shapeId="0">
      <text>
        <r>
          <rPr>
            <b/>
            <sz val="9"/>
            <color indexed="81"/>
            <rFont val="Tahoma"/>
            <family val="2"/>
            <charset val="204"/>
          </rPr>
          <t xml:space="preserve">Автор:
ЗК 6 </t>
        </r>
        <r>
          <rPr>
            <sz val="9"/>
            <color indexed="81"/>
            <rFont val="Tahoma"/>
            <family val="2"/>
            <charset val="204"/>
          </rPr>
          <t xml:space="preserve">Здатність проведення досліджень на відповідному рівні.
</t>
        </r>
        <r>
          <rPr>
            <b/>
            <sz val="9"/>
            <color indexed="81"/>
            <rFont val="Tahoma"/>
            <family val="2"/>
            <charset val="204"/>
          </rPr>
          <t>ЗК 3</t>
        </r>
        <r>
          <rPr>
            <sz val="9"/>
            <color indexed="81"/>
            <rFont val="Tahoma"/>
            <family val="2"/>
            <charset val="204"/>
          </rPr>
          <t xml:space="preserve"> Здатність вчитися і оволодівати сучасними знаннями.</t>
        </r>
      </text>
    </comment>
    <comment ref="B21" authorId="0" shapeId="0">
      <text>
        <r>
          <rPr>
            <b/>
            <sz val="9"/>
            <color indexed="81"/>
            <rFont val="Tahoma"/>
            <family val="2"/>
            <charset val="204"/>
          </rPr>
          <t>Автор:
РН 7</t>
        </r>
        <r>
          <rPr>
            <sz val="9"/>
            <color indexed="81"/>
            <rFont val="Tahoma"/>
            <family val="2"/>
            <charset val="204"/>
          </rPr>
          <t xml:space="preserve"> Вільно спілкуватися державною та іноземною мовами усно і письмово для презентації і обговорення професійної діяльності, результатів досліджень та інновацій.</t>
        </r>
      </text>
    </comment>
    <comment ref="C21" authorId="0" shapeId="0">
      <text>
        <r>
          <rPr>
            <b/>
            <sz val="9"/>
            <color indexed="81"/>
            <rFont val="Tahoma"/>
            <family val="2"/>
            <charset val="204"/>
          </rPr>
          <t>Автор:
ЗК 5.</t>
        </r>
        <r>
          <rPr>
            <sz val="9"/>
            <color indexed="81"/>
            <rFont val="Tahoma"/>
            <family val="2"/>
            <charset val="204"/>
          </rPr>
          <t xml:space="preserve"> Здатність спілкуватися іноземною мовою.</t>
        </r>
      </text>
    </comment>
    <comment ref="C24" authorId="0"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СК2. </t>
        </r>
        <r>
          <rPr>
            <sz val="9"/>
            <color indexed="81"/>
            <rFont val="Tahoma"/>
            <family val="2"/>
            <charset val="204"/>
          </rPr>
          <t xml:space="preserve">Здатність організовувати взаємодію з питань озброєння та військової техніки військових частин видів, родів Збройних Сил України, інших військових формувань, утворених відповідно до законів України під час спільного виконання завдань в операціях (бойових діях).
</t>
        </r>
        <r>
          <rPr>
            <b/>
            <sz val="9"/>
            <color indexed="81"/>
            <rFont val="Tahoma"/>
            <family val="2"/>
            <charset val="204"/>
          </rPr>
          <t>СК 5</t>
        </r>
        <r>
          <rPr>
            <sz val="9"/>
            <color indexed="81"/>
            <rFont val="Tahoma"/>
            <family val="2"/>
            <charset val="204"/>
          </rPr>
          <t xml:space="preserve"> Здатність розв’язувати складні задачі і проблеми у сфері озброєння та військової техніки, якісно виконувати функціональні обов’язки у складі міжвидових органів військового управління оперативного та тактичного рівня. 
</t>
        </r>
        <r>
          <rPr>
            <b/>
            <sz val="9"/>
            <color indexed="81"/>
            <rFont val="Tahoma"/>
            <family val="2"/>
            <charset val="204"/>
          </rPr>
          <t xml:space="preserve">ВПК-10 </t>
        </r>
        <r>
          <rPr>
            <sz val="9"/>
            <color indexed="81"/>
            <rFont val="Tahoma"/>
            <family val="2"/>
            <charset val="204"/>
          </rPr>
          <t xml:space="preserve">Здатність організовувати та планувати технічне забезпечення військової частини в різних видах бою </t>
        </r>
      </text>
    </comment>
    <comment ref="B31" authorId="0" shapeId="0">
      <text>
        <r>
          <rPr>
            <b/>
            <sz val="9"/>
            <color indexed="81"/>
            <rFont val="Tahoma"/>
            <family val="2"/>
            <charset val="204"/>
          </rPr>
          <t>Автор:
РН 8</t>
        </r>
        <r>
          <rPr>
            <sz val="9"/>
            <color indexed="81"/>
            <rFont val="Tahoma"/>
            <family val="2"/>
            <charset val="204"/>
          </rPr>
          <t xml:space="preserve"> Використовувати індивідуальні особливості фізичного стану організму, спеціальних фізичних та морально-вольових якостей, особисто виконувати на належному рівні фізичні вправи та нормативи загальної, спеціальної та військово-прикладної фізичної підготовленості.
</t>
        </r>
        <r>
          <rPr>
            <b/>
            <sz val="9"/>
            <color indexed="81"/>
            <rFont val="Tahoma"/>
            <family val="2"/>
            <charset val="204"/>
          </rPr>
          <t>РН 9</t>
        </r>
        <r>
          <rPr>
            <sz val="9"/>
            <color indexed="81"/>
            <rFont val="Tahoma"/>
            <family val="2"/>
            <charset val="204"/>
          </rPr>
          <t xml:space="preserve"> Мати навички керування процесом фізичного вдосконалення підлеглих військовослужбовців та організовувати форми фізичної підготовки в підпорядкованих підрозділах, військових частинах
</t>
        </r>
      </text>
    </comment>
    <comment ref="C31" authorId="0" shapeId="0">
      <text>
        <r>
          <rPr>
            <b/>
            <sz val="9"/>
            <color indexed="81"/>
            <rFont val="Tahoma"/>
            <family val="2"/>
            <charset val="204"/>
          </rPr>
          <t xml:space="preserve">Автор:
СК8. Здатність </t>
        </r>
        <r>
          <rPr>
            <sz val="9"/>
            <color indexed="81"/>
            <rFont val="Tahoma"/>
            <family val="2"/>
            <charset val="204"/>
          </rPr>
          <t>підтримувати належний рівень</t>
        </r>
        <r>
          <rPr>
            <b/>
            <sz val="9"/>
            <color indexed="81"/>
            <rFont val="Tahoma"/>
            <family val="2"/>
            <charset val="204"/>
          </rPr>
          <t xml:space="preserve"> </t>
        </r>
        <r>
          <rPr>
            <sz val="9"/>
            <color indexed="81"/>
            <rFont val="Tahoma"/>
            <family val="2"/>
            <charset val="204"/>
          </rPr>
          <t xml:space="preserve">здоровя та фізичної працездатності, управляти процесом фізичного вдосконалення особового складу підпорядкованих підрозділів та військових частин.
</t>
        </r>
        <r>
          <rPr>
            <b/>
            <sz val="9"/>
            <color indexed="81"/>
            <rFont val="Tahoma"/>
            <family val="2"/>
            <charset val="204"/>
          </rPr>
          <t xml:space="preserve">ЗК-2 </t>
        </r>
        <r>
          <rPr>
            <sz val="9"/>
            <color indexed="81"/>
            <rFont val="Tahoma"/>
            <family val="2"/>
            <charset val="204"/>
          </rPr>
          <t>Здатність працювати в команді</t>
        </r>
      </text>
    </comment>
    <comment ref="B34" authorId="0" shapeId="0">
      <text>
        <r>
          <rPr>
            <b/>
            <sz val="9"/>
            <color indexed="81"/>
            <rFont val="Tahoma"/>
            <family val="2"/>
            <charset val="204"/>
          </rPr>
          <t xml:space="preserve">Автор:
РН 11 </t>
        </r>
        <r>
          <rPr>
            <sz val="9"/>
            <color indexed="81"/>
            <rFont val="Tahoma"/>
            <family val="2"/>
            <charset val="204"/>
          </rPr>
          <t xml:space="preserve">Розуміти основи забезпечення національної безпеки у зовнішньополітичній сфері.
</t>
        </r>
        <r>
          <rPr>
            <b/>
            <sz val="9"/>
            <color indexed="81"/>
            <rFont val="Tahoma"/>
            <family val="2"/>
            <charset val="204"/>
          </rPr>
          <t>РН 12</t>
        </r>
        <r>
          <rPr>
            <sz val="9"/>
            <color indexed="81"/>
            <rFont val="Tahoma"/>
            <family val="2"/>
            <charset val="204"/>
          </rPr>
          <t xml:space="preserve"> 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РНвп 1</t>
        </r>
        <r>
          <rPr>
            <sz val="9"/>
            <color indexed="81"/>
            <rFont val="Tahoma"/>
            <family val="2"/>
            <charset val="204"/>
          </rPr>
          <t xml:space="preserve"> Знати та розуміти процеси планування, організації та ведення основних видів бою (бойових дій, операцій), а також вміти приймати рішення за стандартами НАТО (MDLP).</t>
        </r>
      </text>
    </comment>
    <comment ref="C34" authorId="0" shapeId="0">
      <text>
        <r>
          <rPr>
            <b/>
            <sz val="8"/>
            <color indexed="81"/>
            <rFont val="Tahoma"/>
            <family val="2"/>
            <charset val="204"/>
          </rPr>
          <t xml:space="preserve">Автор:
СК2. </t>
        </r>
        <r>
          <rPr>
            <sz val="8"/>
            <color indexed="81"/>
            <rFont val="Tahoma"/>
            <family val="2"/>
            <charset val="204"/>
          </rPr>
          <t xml:space="preserve">Здатність організовувати взаємодію з питань озброєння та військової техніки військових частин видів, родів Збройних Сил України, інших військових формувань, утворених відповідно до законів України під час спільного виконання завдань в операціях (бойових діях).
</t>
        </r>
        <r>
          <rPr>
            <b/>
            <sz val="8"/>
            <color indexed="81"/>
            <rFont val="Tahoma"/>
            <family val="2"/>
            <charset val="204"/>
          </rPr>
          <t>СК 5</t>
        </r>
        <r>
          <rPr>
            <sz val="8"/>
            <color indexed="81"/>
            <rFont val="Tahoma"/>
            <family val="2"/>
            <charset val="204"/>
          </rPr>
          <t xml:space="preserve"> Здатність розв’язувати складні задачі і проблеми у сфері озброєння та військової техніки, якісно виконувати функціональні обов’язки у складі міжвидових органів військового управління оперативного та тактичного рівня. 
ВПК-9 Здатність планувати, організовувати та вести основні види бою (бойових дій, операцій), орієнтуватися в складних умовах бойової обстановки, а також здійснювати планування процесу прийняття рішень за стандартами НАТО (MDLP)</t>
        </r>
      </text>
    </comment>
    <comment ref="B37" authorId="0" shapeId="0">
      <text>
        <r>
          <rPr>
            <b/>
            <sz val="9"/>
            <color indexed="81"/>
            <rFont val="Tahoma"/>
            <family val="2"/>
            <charset val="204"/>
          </rPr>
          <t>Автор:
РН 1</t>
        </r>
        <r>
          <rPr>
            <sz val="9"/>
            <color indexed="81"/>
            <rFont val="Tahoma"/>
            <family val="2"/>
            <charset val="204"/>
          </rPr>
          <t xml:space="preserve"> Організовувати діяльність військових частин з питань озброєння та військової техніки за видами, родами Збройних Сил України, інших військових формувань, утворених відповідно до законів України у відповідності до національного законодавства та норм міжнародного гуманітарного права.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11</t>
        </r>
        <r>
          <rPr>
            <sz val="9"/>
            <color indexed="81"/>
            <rFont val="Tahoma"/>
            <family val="2"/>
            <charset val="204"/>
          </rPr>
          <t xml:space="preserve"> Розуміти основи забезпечення національної безпеки у зовнішньополітичній сфері.
</t>
        </r>
        <r>
          <rPr>
            <b/>
            <sz val="9"/>
            <color indexed="81"/>
            <rFont val="Tahoma"/>
            <family val="2"/>
            <charset val="204"/>
          </rPr>
          <t>РН 12</t>
        </r>
        <r>
          <rPr>
            <sz val="9"/>
            <color indexed="81"/>
            <rFont val="Tahoma"/>
            <family val="2"/>
            <charset val="204"/>
          </rPr>
          <t xml:space="preserve"> 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 14</t>
        </r>
        <r>
          <rPr>
            <sz val="9"/>
            <color indexed="81"/>
            <rFont val="Tahoma"/>
            <family val="2"/>
            <charset val="204"/>
          </rPr>
          <t xml:space="preserve"> Організовувати виконання завдань бойової і мобілізаційної готовності,  розуміти основи та мати практичні навички приведення військових частин у бойову готовність (боєздатний стан), знати і вміти застосовувати процедури планування та проведення навчань за стандартами НАТО.
</t>
        </r>
        <r>
          <rPr>
            <b/>
            <sz val="9"/>
            <color indexed="81"/>
            <rFont val="Tahoma"/>
            <family val="2"/>
            <charset val="204"/>
          </rPr>
          <t>РН 15</t>
        </r>
        <r>
          <rPr>
            <sz val="9"/>
            <color indexed="81"/>
            <rFont val="Tahoma"/>
            <family val="2"/>
            <charset val="204"/>
          </rPr>
          <t xml:space="preserve"> Приймати ефективні рішення з розв’язання складних задач і проблем у сфері управління  військовими частинами військ (сил) з питань озброєння та військової техніки, зокрема, планування, оцінювання і аналізу ситуації та ризиків.
</t>
        </r>
        <r>
          <rPr>
            <b/>
            <sz val="9"/>
            <color indexed="81"/>
            <rFont val="Tahoma"/>
            <family val="2"/>
            <charset val="204"/>
          </rPr>
          <t>РНвп 2</t>
        </r>
        <r>
          <rPr>
            <sz val="9"/>
            <color indexed="81"/>
            <rFont val="Tahoma"/>
            <family val="2"/>
            <charset val="204"/>
          </rPr>
          <t xml:space="preserve"> Вміти організовувати та планувати технічне забезпечення військової частини в різних видах бою.
</t>
        </r>
        <r>
          <rPr>
            <b/>
            <sz val="9"/>
            <color indexed="81"/>
            <rFont val="Tahoma"/>
            <family val="2"/>
            <charset val="204"/>
          </rPr>
          <t>РНвп 3</t>
        </r>
        <r>
          <rPr>
            <sz val="9"/>
            <color indexed="81"/>
            <rFont val="Tahoma"/>
            <family val="2"/>
            <charset val="204"/>
          </rPr>
          <t xml:space="preserve"> Вміти організовувати роботу начальників служб забезпечення військової частини в повсякденній діяльності та різних видах бою, працювати з системами електронного обліку засобів ураження та матеріально-технічних засобів, застосовувати модулі спеціального програмного забезпечення.</t>
        </r>
      </text>
    </comment>
    <comment ref="C37" authorId="0" shapeId="0">
      <text>
        <r>
          <rPr>
            <b/>
            <sz val="8"/>
            <color indexed="81"/>
            <rFont val="Tahoma"/>
            <family val="2"/>
            <charset val="204"/>
          </rPr>
          <t xml:space="preserve">Автор:
СК1 </t>
        </r>
        <r>
          <rPr>
            <sz val="8"/>
            <color indexed="81"/>
            <rFont val="Tahoma"/>
            <family val="2"/>
            <charset val="204"/>
          </rPr>
          <t xml:space="preserve">Здатність розв’язувати складні задачі і проблеми професійної діяльності з урахуванням потреб забезпечення національної безпеки та оборони держави.
</t>
        </r>
        <r>
          <rPr>
            <b/>
            <sz val="8"/>
            <color indexed="81"/>
            <rFont val="Tahoma"/>
            <family val="2"/>
            <charset val="204"/>
          </rPr>
          <t>СК 3:</t>
        </r>
        <r>
          <rPr>
            <sz val="8"/>
            <color indexed="81"/>
            <rFont val="Tahoma"/>
            <family val="2"/>
            <charset val="204"/>
          </rPr>
          <t xml:space="preserve"> Здатність організовувати повсякденну діяльність, підтримувати бойову та мобілізаційну готовність підпорядкованих підрозділів, військової частини (органу військового управління), вживати заходів щодо відновлення боєздатності озброєння та військової техніки.
</t>
        </r>
        <r>
          <rPr>
            <b/>
            <sz val="8"/>
            <color indexed="81"/>
            <rFont val="Tahoma"/>
            <family val="2"/>
            <charset val="204"/>
          </rPr>
          <t>ВПК-9</t>
        </r>
        <r>
          <rPr>
            <sz val="8"/>
            <color indexed="81"/>
            <rFont val="Tahoma"/>
            <family val="2"/>
            <charset val="204"/>
          </rPr>
          <t xml:space="preserve"> Здатність планувати, організовувати та вести основні види бою (бойових дій, операцій), орієнтуватися в складних умовах бойової обстановки, а також здійснювати планування процесу прийняття рішень за стандартами НАТО (MDLP)</t>
        </r>
      </text>
    </comment>
    <comment ref="C40" authorId="0"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ЗК-1</t>
        </r>
        <r>
          <rPr>
            <sz val="9"/>
            <color indexed="81"/>
            <rFont val="Tahoma"/>
            <family val="2"/>
            <charset val="204"/>
          </rPr>
          <t xml:space="preserve"> Здатність до абстрактного мислення, аналізу і синтезу.
</t>
        </r>
        <r>
          <rPr>
            <b/>
            <sz val="9"/>
            <color indexed="81"/>
            <rFont val="Tahoma"/>
            <family val="2"/>
            <charset val="204"/>
          </rPr>
          <t>ЗК-2</t>
        </r>
        <r>
          <rPr>
            <sz val="9"/>
            <color indexed="81"/>
            <rFont val="Tahoma"/>
            <family val="2"/>
            <charset val="204"/>
          </rPr>
          <t xml:space="preserve"> Здатність працювати в команді.</t>
        </r>
      </text>
    </comment>
    <comment ref="B43" authorId="0" shapeId="0">
      <text>
        <r>
          <rPr>
            <b/>
            <sz val="9"/>
            <color indexed="81"/>
            <rFont val="Tahoma"/>
            <family val="2"/>
            <charset val="204"/>
          </rPr>
          <t>Автор:
РН 1</t>
        </r>
        <r>
          <rPr>
            <sz val="9"/>
            <color indexed="81"/>
            <rFont val="Tahoma"/>
            <family val="2"/>
            <charset val="204"/>
          </rPr>
          <t xml:space="preserve"> Організовувати діяльність військових частин з питань озброєння та військової техніки за видами, родами Збройних Сил України, інших військових формувань, утворених відповідно до законів України у відповідності до національного законодавства та норм міжнародного гуманітарного права.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11</t>
        </r>
        <r>
          <rPr>
            <sz val="9"/>
            <color indexed="81"/>
            <rFont val="Tahoma"/>
            <family val="2"/>
            <charset val="204"/>
          </rPr>
          <t xml:space="preserve"> Розуміти основи забезпечення національної безпеки у зовнішньополітичній сфері.
</t>
        </r>
        <r>
          <rPr>
            <b/>
            <sz val="9"/>
            <color indexed="81"/>
            <rFont val="Tahoma"/>
            <family val="2"/>
            <charset val="204"/>
          </rPr>
          <t xml:space="preserve">РН 12 </t>
        </r>
        <r>
          <rPr>
            <sz val="9"/>
            <color indexed="81"/>
            <rFont val="Tahoma"/>
            <family val="2"/>
            <charset val="204"/>
          </rPr>
          <t xml:space="preserve">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 14</t>
        </r>
        <r>
          <rPr>
            <sz val="9"/>
            <color indexed="81"/>
            <rFont val="Tahoma"/>
            <family val="2"/>
            <charset val="204"/>
          </rPr>
          <t xml:space="preserve"> Організовувати виконання завдань бойової і мобілізаційної готовності,  розуміти основи та мати практичні навички приведення військових частин у бойову готовність (боєздатний стан), знати і вміти застосовувати процедури планування та проведення навчань за стандартами НАТО.
</t>
        </r>
        <r>
          <rPr>
            <b/>
            <sz val="9"/>
            <color indexed="81"/>
            <rFont val="Tahoma"/>
            <family val="2"/>
            <charset val="204"/>
          </rPr>
          <t>РН 15</t>
        </r>
        <r>
          <rPr>
            <sz val="9"/>
            <color indexed="81"/>
            <rFont val="Tahoma"/>
            <family val="2"/>
            <charset val="204"/>
          </rPr>
          <t xml:space="preserve"> Приймати ефективні рішення з розв’язання складних задач і проблем у сфері управління  військовими частинами військ (сил) з питань озброєння та військової техніки, зокрема, планування, оцінювання і аналізу ситуації та ризиків.
</t>
        </r>
        <r>
          <rPr>
            <b/>
            <sz val="9"/>
            <color indexed="81"/>
            <rFont val="Tahoma"/>
            <family val="2"/>
            <charset val="204"/>
          </rPr>
          <t>РНвп 2</t>
        </r>
        <r>
          <rPr>
            <sz val="9"/>
            <color indexed="81"/>
            <rFont val="Tahoma"/>
            <family val="2"/>
            <charset val="204"/>
          </rPr>
          <t xml:space="preserve"> Вміти організовувати та планувати технічне забезпечення військової частини в різних видах бою.
</t>
        </r>
        <r>
          <rPr>
            <b/>
            <sz val="9"/>
            <color indexed="81"/>
            <rFont val="Tahoma"/>
            <family val="2"/>
            <charset val="204"/>
          </rPr>
          <t>РНвп 3</t>
        </r>
        <r>
          <rPr>
            <sz val="9"/>
            <color indexed="81"/>
            <rFont val="Tahoma"/>
            <family val="2"/>
            <charset val="204"/>
          </rPr>
          <t xml:space="preserve"> Вміти організовувати роботу начальників служб забезпечення військової частини в повсякденній діяльності та різних видах бою, працювати з системами електронного обліку засобів ураження та матеріально-технічних засобів, застосовувати модулі спеціального програмного забезпечення.
</t>
        </r>
        <r>
          <rPr>
            <b/>
            <sz val="9"/>
            <color indexed="81"/>
            <rFont val="Tahoma"/>
            <family val="2"/>
            <charset val="204"/>
          </rPr>
          <t>РНвс 1</t>
        </r>
        <r>
          <rPr>
            <sz val="9"/>
            <color indexed="81"/>
            <rFont val="Tahoma"/>
            <family val="2"/>
            <charset val="204"/>
          </rPr>
          <t xml:space="preserve"> Вміти організовувати та управляти процесами експлуатації засобів ураження.</t>
        </r>
      </text>
    </comment>
    <comment ref="C43" authorId="0"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ЗК-2</t>
        </r>
        <r>
          <rPr>
            <sz val="9"/>
            <color indexed="81"/>
            <rFont val="Tahoma"/>
            <family val="2"/>
            <charset val="204"/>
          </rPr>
          <t xml:space="preserve"> Здатність працювати в команді.
</t>
        </r>
        <r>
          <rPr>
            <b/>
            <sz val="9"/>
            <color indexed="81"/>
            <rFont val="Tahoma"/>
            <family val="2"/>
            <charset val="204"/>
          </rPr>
          <t>СК1</t>
        </r>
        <r>
          <rPr>
            <sz val="9"/>
            <color indexed="81"/>
            <rFont val="Tahoma"/>
            <family val="2"/>
            <charset val="204"/>
          </rPr>
          <t xml:space="preserve"> Здатність розв’язувати складні задачі і проблеми професійної діяльності з урахуванням потреб забезпечення національної безпеки та оборони держави.
</t>
        </r>
        <r>
          <rPr>
            <b/>
            <sz val="9"/>
            <color indexed="81"/>
            <rFont val="Tahoma"/>
            <family val="2"/>
            <charset val="204"/>
          </rPr>
          <t>СК2.</t>
        </r>
        <r>
          <rPr>
            <sz val="9"/>
            <color indexed="81"/>
            <rFont val="Tahoma"/>
            <family val="2"/>
            <charset val="204"/>
          </rPr>
          <t xml:space="preserve"> Здатність організовувати взаємодію з питань озброєння та військової техніки військових частин видів, родів Збройних Сил України, інших військових формувань, утворених відповідно до законів України під час спільного виконання завдань в операціях (бойових діях).</t>
        </r>
      </text>
    </comment>
    <comment ref="B46" authorId="0"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РН 1</t>
        </r>
        <r>
          <rPr>
            <sz val="9"/>
            <color indexed="81"/>
            <rFont val="Tahoma"/>
            <family val="2"/>
            <charset val="204"/>
          </rPr>
          <t xml:space="preserve"> Організовувати діяльність військових частин з питань озброєння та військової техніки за видами, родами Збройних Сил України, інших військових формувань, утворених відповідно до законів України у відповідності до національного законодавства та норм міжнародного гуманітарного права.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11</t>
        </r>
        <r>
          <rPr>
            <sz val="9"/>
            <color indexed="81"/>
            <rFont val="Tahoma"/>
            <family val="2"/>
            <charset val="204"/>
          </rPr>
          <t xml:space="preserve"> Розуміти основи забезпечення національної безпеки у зовнішньополітичній сфері.
</t>
        </r>
        <r>
          <rPr>
            <b/>
            <sz val="9"/>
            <color indexed="81"/>
            <rFont val="Tahoma"/>
            <family val="2"/>
            <charset val="204"/>
          </rPr>
          <t>РН 12</t>
        </r>
        <r>
          <rPr>
            <sz val="9"/>
            <color indexed="81"/>
            <rFont val="Tahoma"/>
            <family val="2"/>
            <charset val="204"/>
          </rPr>
          <t xml:space="preserve"> 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 14</t>
        </r>
        <r>
          <rPr>
            <sz val="9"/>
            <color indexed="81"/>
            <rFont val="Tahoma"/>
            <family val="2"/>
            <charset val="204"/>
          </rPr>
          <t xml:space="preserve"> Організовувати виконання завдань бойової і мобілізаційної готовності,  розуміти основи та мати практичні навички приведення військових частин у бойову готовність (боєздатний стан), знати і вміти застосовувати процедури планування та проведення навчань за стандартами НАТО.
</t>
        </r>
        <r>
          <rPr>
            <b/>
            <sz val="9"/>
            <color indexed="81"/>
            <rFont val="Tahoma"/>
            <family val="2"/>
            <charset val="204"/>
          </rPr>
          <t>РН 15</t>
        </r>
        <r>
          <rPr>
            <sz val="9"/>
            <color indexed="81"/>
            <rFont val="Tahoma"/>
            <family val="2"/>
            <charset val="204"/>
          </rPr>
          <t xml:space="preserve"> Приймати ефективні рішення з розв’язання складних задач і проблем у сфері управління  військовими частинами військ (сил) з питань озброєння та військової техніки, зокрема, планування, оцінювання і аналізу ситуації та ризиків.
</t>
        </r>
        <r>
          <rPr>
            <b/>
            <sz val="9"/>
            <color indexed="81"/>
            <rFont val="Tahoma"/>
            <family val="2"/>
            <charset val="204"/>
          </rPr>
          <t>РНвп 2</t>
        </r>
        <r>
          <rPr>
            <sz val="9"/>
            <color indexed="81"/>
            <rFont val="Tahoma"/>
            <family val="2"/>
            <charset val="204"/>
          </rPr>
          <t xml:space="preserve"> Вміти організовувати та планувати технічне забезпечення військової частини в різних видах бою.
</t>
        </r>
        <r>
          <rPr>
            <b/>
            <sz val="9"/>
            <color indexed="81"/>
            <rFont val="Tahoma"/>
            <family val="2"/>
            <charset val="204"/>
          </rPr>
          <t>РНвп 3</t>
        </r>
        <r>
          <rPr>
            <sz val="9"/>
            <color indexed="81"/>
            <rFont val="Tahoma"/>
            <family val="2"/>
            <charset val="204"/>
          </rPr>
          <t xml:space="preserve"> Вміти організовувати роботу начальників служб забезпечення військової частини в повсякденній діяльності та різних видах бою, працювати з системами електронного обліку засобів ураження та матеріально-технічних засобів, застосовувати модулі спеціального програмного забезпечення.
РНвс 1 Вміти організовувати та управляти процесами експлуатації засобів ураження.</t>
        </r>
      </text>
    </comment>
    <comment ref="C46" authorId="0" shapeId="0">
      <text>
        <r>
          <rPr>
            <b/>
            <sz val="9"/>
            <color indexed="81"/>
            <rFont val="Tahoma"/>
            <family val="2"/>
            <charset val="204"/>
          </rPr>
          <t xml:space="preserve">Автор:
СК1 </t>
        </r>
        <r>
          <rPr>
            <sz val="9"/>
            <color indexed="81"/>
            <rFont val="Tahoma"/>
            <family val="2"/>
            <charset val="204"/>
          </rPr>
          <t>Здатність розв’язувати складні задачі і проблеми професійної діяльності з урахуванням потреб забезпечення національної безпеки та оборони держави.</t>
        </r>
        <r>
          <rPr>
            <b/>
            <sz val="9"/>
            <color indexed="81"/>
            <rFont val="Tahoma"/>
            <family val="2"/>
            <charset val="204"/>
          </rPr>
          <t xml:space="preserve">
СК -6 </t>
        </r>
        <r>
          <rPr>
            <sz val="9"/>
            <color indexed="81"/>
            <rFont val="Tahoma"/>
            <family val="2"/>
            <charset val="204"/>
          </rPr>
          <t>Здатність розв’язувати складні задачі озброєння та військової техніки під час підготовки і ведення бойових дій, здійснювати дослідження застосування озброєння та військової техніки з урахуванням вітчизняного та закордонного досвіду.</t>
        </r>
      </text>
    </comment>
    <comment ref="B49" authorId="0" shapeId="0">
      <text>
        <r>
          <rPr>
            <b/>
            <sz val="9"/>
            <color indexed="81"/>
            <rFont val="Tahoma"/>
            <family val="2"/>
            <charset val="204"/>
          </rPr>
          <t>Автор:
РН 5</t>
        </r>
        <r>
          <rPr>
            <sz val="9"/>
            <color indexed="81"/>
            <rFont val="Tahoma"/>
            <family val="2"/>
            <charset val="204"/>
          </rPr>
          <t xml:space="preserve"> Розуміти сучасний стан науки і техніки, відповідно до спеціалізації, використовувати відповідні знання, а також релевантні технології, методи та інструменти при розв’язанні складних задач створення та експлуатації військової техніки відповідно до спеціалізації.
</t>
        </r>
        <r>
          <rPr>
            <b/>
            <sz val="9"/>
            <color indexed="81"/>
            <rFont val="Tahoma"/>
            <family val="2"/>
            <charset val="204"/>
          </rPr>
          <t>РН 16</t>
        </r>
        <r>
          <rPr>
            <sz val="9"/>
            <color indexed="81"/>
            <rFont val="Tahoma"/>
            <family val="2"/>
            <charset val="204"/>
          </rPr>
          <t xml:space="preserve"> Здійснювати дослідження з питань озброєння та військової техніки з урахуванням вітчизняного та закордонного досвіду.</t>
        </r>
      </text>
    </comment>
    <comment ref="C49" authorId="0" shapeId="0">
      <text>
        <r>
          <rPr>
            <b/>
            <sz val="9"/>
            <color indexed="81"/>
            <rFont val="Tahoma"/>
            <family val="2"/>
            <charset val="204"/>
          </rPr>
          <t>Автор:
СК1</t>
        </r>
        <r>
          <rPr>
            <sz val="9"/>
            <color indexed="81"/>
            <rFont val="Tahoma"/>
            <family val="2"/>
            <charset val="204"/>
          </rPr>
          <t xml:space="preserve"> Здатність розв’язувати складні задачі і проблеми професійної діяльності з урахуванням потреб забезпечення національної безпеки та оборони держави.
С</t>
        </r>
        <r>
          <rPr>
            <b/>
            <sz val="9"/>
            <color indexed="81"/>
            <rFont val="Tahoma"/>
            <family val="2"/>
            <charset val="204"/>
          </rPr>
          <t>К -6</t>
        </r>
        <r>
          <rPr>
            <sz val="9"/>
            <color indexed="81"/>
            <rFont val="Tahoma"/>
            <family val="2"/>
            <charset val="204"/>
          </rPr>
          <t xml:space="preserve"> Здатність розв’язувати складні задачі озброєння та військової техніки під час підготовки і ведення бойових дій, здійснювати дослідження застосування озброєння та військової техніки з урахуванням вітчизняного та закордонного досвіду.</t>
        </r>
      </text>
    </comment>
    <comment ref="B52" authorId="0" shapeId="0">
      <text>
        <r>
          <rPr>
            <b/>
            <sz val="9"/>
            <color indexed="81"/>
            <rFont val="Tahoma"/>
            <family val="2"/>
            <charset val="204"/>
          </rPr>
          <t>Автор:
РН 5</t>
        </r>
        <r>
          <rPr>
            <sz val="9"/>
            <color indexed="81"/>
            <rFont val="Tahoma"/>
            <family val="2"/>
            <charset val="204"/>
          </rPr>
          <t xml:space="preserve"> Розуміти сучасний стан науки і техніки, відповідно до спеціалізації, використовувати відповідні знання, а також релевантні технології, методи та інструменти при розв’язанні складних задач створення та експлуатації військової техніки відповідно до спеціалізації.
</t>
        </r>
        <r>
          <rPr>
            <b/>
            <sz val="9"/>
            <color indexed="81"/>
            <rFont val="Tahoma"/>
            <family val="2"/>
            <charset val="204"/>
          </rPr>
          <t>РН 6</t>
        </r>
        <r>
          <rPr>
            <sz val="9"/>
            <color indexed="81"/>
            <rFont val="Tahoma"/>
            <family val="2"/>
            <charset val="204"/>
          </rPr>
          <t xml:space="preserve"> Розробляти та реалізовувати інноваційні проекти, пов’язані зі створенням та експлуатацією сучасних озброєнь та військової техніки відповідно до спеціалізації.
</t>
        </r>
        <r>
          <rPr>
            <b/>
            <sz val="9"/>
            <color indexed="81"/>
            <rFont val="Tahoma"/>
            <family val="2"/>
            <charset val="204"/>
          </rPr>
          <t>РН 16</t>
        </r>
        <r>
          <rPr>
            <sz val="9"/>
            <color indexed="81"/>
            <rFont val="Tahoma"/>
            <family val="2"/>
            <charset val="204"/>
          </rPr>
          <t xml:space="preserve"> Здійснювати дослідження з питань озброєння та військової техніки з урахуванням вітчизняного та закордонного досвіду.
</t>
        </r>
      </text>
    </comment>
    <comment ref="C52" authorId="0" shapeId="0">
      <text>
        <r>
          <rPr>
            <b/>
            <sz val="9"/>
            <color indexed="81"/>
            <rFont val="Tahoma"/>
            <family val="2"/>
            <charset val="204"/>
          </rPr>
          <t>Автор:
СК -7</t>
        </r>
        <r>
          <rPr>
            <sz val="9"/>
            <color indexed="81"/>
            <rFont val="Tahoma"/>
            <family val="2"/>
            <charset val="204"/>
          </rPr>
          <t xml:space="preserve"> Здатність розробляти і реалізовувати інноваційні та дослідницькі проекти у сфері озброєння та військової техніки.
</t>
        </r>
        <r>
          <rPr>
            <b/>
            <sz val="9"/>
            <color indexed="81"/>
            <rFont val="Tahoma"/>
            <family val="2"/>
            <charset val="204"/>
          </rPr>
          <t>СК -6</t>
        </r>
        <r>
          <rPr>
            <sz val="9"/>
            <color indexed="81"/>
            <rFont val="Tahoma"/>
            <family val="2"/>
            <charset val="204"/>
          </rPr>
          <t xml:space="preserve"> Здатність розв’язувати складні задачі озброєння та військової техніки під час підготовки і ведення бойових дій, здійснювати дослідження застосування озброєння та військової техніки з урахуванням вітчизняного та закордонного досвіду.</t>
        </r>
      </text>
    </comment>
    <comment ref="B55" authorId="0" shapeId="0">
      <text>
        <r>
          <rPr>
            <b/>
            <sz val="9"/>
            <color indexed="81"/>
            <rFont val="Tahoma"/>
            <family val="2"/>
            <charset val="204"/>
          </rPr>
          <t>Автор:
РН 5</t>
        </r>
        <r>
          <rPr>
            <sz val="9"/>
            <color indexed="81"/>
            <rFont val="Tahoma"/>
            <family val="2"/>
            <charset val="204"/>
          </rPr>
          <t xml:space="preserve"> Розуміти сучасний стан науки і техніки, відповідно до спеціалізації, використовувати відповідні знання, а також релевантні технології, методи та інструменти при розв’язанні складних задач створення та експлуатації військової техніки відповідно до спеціалізації.
</t>
        </r>
        <r>
          <rPr>
            <b/>
            <sz val="9"/>
            <color indexed="81"/>
            <rFont val="Tahoma"/>
            <family val="2"/>
            <charset val="204"/>
          </rPr>
          <t>РН 6</t>
        </r>
        <r>
          <rPr>
            <sz val="9"/>
            <color indexed="81"/>
            <rFont val="Tahoma"/>
            <family val="2"/>
            <charset val="204"/>
          </rPr>
          <t xml:space="preserve"> Розробляти та реалізовувати інноваційні проекти, пов’язані зі створенням та експлуатацією сучасних озброєнь та військової техніки відповідно до спеціалізації.
</t>
        </r>
        <r>
          <rPr>
            <b/>
            <sz val="9"/>
            <color indexed="81"/>
            <rFont val="Tahoma"/>
            <family val="2"/>
            <charset val="204"/>
          </rPr>
          <t>РН 16</t>
        </r>
        <r>
          <rPr>
            <sz val="9"/>
            <color indexed="81"/>
            <rFont val="Tahoma"/>
            <family val="2"/>
            <charset val="204"/>
          </rPr>
          <t xml:space="preserve"> Здійснювати дослідження з питань озброєння та військової техніки з урахуванням вітчизняного та закордонного досвіду.
</t>
        </r>
        <r>
          <rPr>
            <b/>
            <sz val="9"/>
            <color indexed="81"/>
            <rFont val="Tahoma"/>
            <family val="2"/>
            <charset val="204"/>
          </rPr>
          <t>РН 17</t>
        </r>
        <r>
          <rPr>
            <sz val="9"/>
            <color indexed="81"/>
            <rFont val="Tahoma"/>
            <family val="2"/>
            <charset val="204"/>
          </rPr>
          <t xml:space="preserve"> Використовувати сучасні технології та інструменти досліджень, відповідно до спеціалізації, аналізувати результати досліджень, аргументувати висновки, презентувати результати досліджень.</t>
        </r>
      </text>
    </comment>
    <comment ref="C55" authorId="0" shapeId="0">
      <text>
        <r>
          <rPr>
            <b/>
            <sz val="9"/>
            <color indexed="81"/>
            <rFont val="Tahoma"/>
            <family val="2"/>
            <charset val="204"/>
          </rPr>
          <t xml:space="preserve">Автор:
ЗК 1 </t>
        </r>
        <r>
          <rPr>
            <sz val="9"/>
            <color indexed="81"/>
            <rFont val="Tahoma"/>
            <family val="2"/>
            <charset val="204"/>
          </rPr>
          <t>Здатність до абстрактного мислення, аналізу і синтезу.</t>
        </r>
        <r>
          <rPr>
            <b/>
            <sz val="9"/>
            <color indexed="81"/>
            <rFont val="Tahoma"/>
            <family val="2"/>
            <charset val="204"/>
          </rPr>
          <t xml:space="preserve">
ЗК 3 </t>
        </r>
        <r>
          <rPr>
            <sz val="9"/>
            <color indexed="81"/>
            <rFont val="Tahoma"/>
            <family val="2"/>
            <charset val="204"/>
          </rPr>
          <t xml:space="preserve">Здатність вчитися і оволодівати сучасними знаннями.
</t>
        </r>
        <r>
          <rPr>
            <b/>
            <sz val="9"/>
            <color indexed="81"/>
            <rFont val="Tahoma"/>
            <family val="2"/>
            <charset val="204"/>
          </rPr>
          <t>ЗК 6</t>
        </r>
        <r>
          <rPr>
            <sz val="9"/>
            <color indexed="81"/>
            <rFont val="Tahoma"/>
            <family val="2"/>
            <charset val="204"/>
          </rPr>
          <t xml:space="preserve"> Здатність проведення досліджень на відповідному рівні.
</t>
        </r>
        <r>
          <rPr>
            <b/>
            <sz val="9"/>
            <color indexed="81"/>
            <rFont val="Tahoma"/>
            <family val="2"/>
            <charset val="204"/>
          </rPr>
          <t>СК 7</t>
        </r>
        <r>
          <rPr>
            <sz val="9"/>
            <color indexed="81"/>
            <rFont val="Tahoma"/>
            <family val="2"/>
            <charset val="204"/>
          </rPr>
          <t xml:space="preserve"> Здатність розробляти і реалізовувати інноваційні та дослідницькі проекти у сфері озброєння та військової техніки.</t>
        </r>
      </text>
    </comment>
    <comment ref="B58" authorId="0" shapeId="0">
      <text>
        <r>
          <rPr>
            <b/>
            <sz val="9"/>
            <color indexed="81"/>
            <rFont val="Tahoma"/>
            <family val="2"/>
            <charset val="204"/>
          </rPr>
          <t>Автор:
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4</t>
        </r>
        <r>
          <rPr>
            <sz val="9"/>
            <color indexed="81"/>
            <rFont val="Tahoma"/>
            <family val="2"/>
            <charset val="204"/>
          </rPr>
          <t xml:space="preserve"> Відшуковувати необхідну інформацію в різних джерелах, оцінювати, обробляти та аналізувати її за допомогою сучасних інформаційних технологій і статистичних методів.
</t>
        </r>
        <r>
          <rPr>
            <b/>
            <sz val="9"/>
            <color indexed="81"/>
            <rFont val="Tahoma"/>
            <family val="2"/>
            <charset val="204"/>
          </rPr>
          <t>РН 9</t>
        </r>
        <r>
          <rPr>
            <sz val="9"/>
            <color indexed="81"/>
            <rFont val="Tahoma"/>
            <family val="2"/>
            <charset val="204"/>
          </rPr>
          <t xml:space="preserve"> Мати навички керування процесом фізичного вдосконалення підлеглих військовослужбовців та організовувати форми фізичної підготовки в підпорядкованих підрозділах, військових частинах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18</t>
        </r>
        <r>
          <rPr>
            <sz val="9"/>
            <color indexed="81"/>
            <rFont val="Tahoma"/>
            <family val="2"/>
            <charset val="204"/>
          </rPr>
          <t xml:space="preserve"> Розробляти і викладати спеціальні дисципліни в закладах вищої освіти відповідно до спеціалізації.
</t>
        </r>
      </text>
    </comment>
    <comment ref="C58" authorId="0"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ЗК-1</t>
        </r>
        <r>
          <rPr>
            <sz val="9"/>
            <color indexed="81"/>
            <rFont val="Tahoma"/>
            <family val="2"/>
            <charset val="204"/>
          </rPr>
          <t xml:space="preserve"> Здатність до абстрактного мислення, аналізу і синтезу.
</t>
        </r>
        <r>
          <rPr>
            <b/>
            <sz val="9"/>
            <color indexed="81"/>
            <rFont val="Tahoma"/>
            <family val="2"/>
            <charset val="204"/>
          </rPr>
          <t>ЗК-2</t>
        </r>
        <r>
          <rPr>
            <sz val="9"/>
            <color indexed="81"/>
            <rFont val="Tahoma"/>
            <family val="2"/>
            <charset val="204"/>
          </rPr>
          <t xml:space="preserve"> Здатність працювати в команді.</t>
        </r>
      </text>
    </comment>
    <comment ref="B64" authorId="0" shapeId="0">
      <text>
        <r>
          <rPr>
            <b/>
            <sz val="9"/>
            <color indexed="81"/>
            <rFont val="Tahoma"/>
            <family val="2"/>
            <charset val="204"/>
          </rPr>
          <t>Автор:
РН 11</t>
        </r>
        <r>
          <rPr>
            <sz val="9"/>
            <color indexed="81"/>
            <rFont val="Tahoma"/>
            <family val="2"/>
            <charset val="204"/>
          </rPr>
          <t xml:space="preserve"> Розуміти основи забезпечення національної безпеки у зовнішньополітичній сфері.
</t>
        </r>
        <r>
          <rPr>
            <b/>
            <sz val="9"/>
            <color indexed="81"/>
            <rFont val="Tahoma"/>
            <family val="2"/>
            <charset val="204"/>
          </rPr>
          <t>РН 12</t>
        </r>
        <r>
          <rPr>
            <sz val="9"/>
            <color indexed="81"/>
            <rFont val="Tahoma"/>
            <family val="2"/>
            <charset val="204"/>
          </rPr>
          <t xml:space="preserve"> 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РНвп 1</t>
        </r>
        <r>
          <rPr>
            <sz val="9"/>
            <color indexed="81"/>
            <rFont val="Tahoma"/>
            <family val="2"/>
            <charset val="204"/>
          </rPr>
          <t xml:space="preserve"> Знати та розуміти процеси планування, організації та ведення основних видів бою (бойових дій, операцій), а також вміти приймати рішення за стандартами НАТО (MDLP).</t>
        </r>
      </text>
    </comment>
    <comment ref="C64" authorId="0" shapeId="0">
      <text>
        <r>
          <rPr>
            <b/>
            <sz val="8"/>
            <color indexed="81"/>
            <rFont val="Tahoma"/>
            <family val="2"/>
            <charset val="204"/>
          </rPr>
          <t xml:space="preserve">Автор:
СК -4 </t>
        </r>
        <r>
          <rPr>
            <sz val="8"/>
            <color indexed="81"/>
            <rFont val="Tahoma"/>
            <family val="2"/>
            <charset val="204"/>
          </rPr>
          <t xml:space="preserve">Здатність організовувати та керувати бойовою підготовкою підрозділів, здійснювати контроль за її ходом, об’єктивно оцінювати досягнуті результати з питань озброєння та військової техніки, узагальнювати та впроваджувати у практику військ передовий досвід та досвід країн членів НАТО, знати основні теоретичні положення процедур планування та проведення навчань за стандартами НАТО.
</t>
        </r>
        <r>
          <rPr>
            <b/>
            <sz val="8"/>
            <color indexed="81"/>
            <rFont val="Tahoma"/>
            <family val="2"/>
            <charset val="204"/>
          </rPr>
          <t>СК 5</t>
        </r>
        <r>
          <rPr>
            <sz val="8"/>
            <color indexed="81"/>
            <rFont val="Tahoma"/>
            <family val="2"/>
            <charset val="204"/>
          </rPr>
          <t xml:space="preserve"> Здатність розв’язувати складні задачі і проблеми у сфері озброєння та військової техніки, якісно виконувати функціональні обов’язки у складі міжвидових органів військового управління оперативного та тактичного рівня.
</t>
        </r>
        <r>
          <rPr>
            <b/>
            <sz val="8"/>
            <color indexed="81"/>
            <rFont val="Tahoma"/>
            <family val="2"/>
            <charset val="204"/>
          </rPr>
          <t>ВПК-9</t>
        </r>
        <r>
          <rPr>
            <sz val="8"/>
            <color indexed="81"/>
            <rFont val="Tahoma"/>
            <family val="2"/>
            <charset val="204"/>
          </rPr>
          <t xml:space="preserve"> Здатність планувати, організовувати та вести основні види бою (бойових дій, операцій), орієнтуватися в складних умовах бойової обстановки, а також здійснювати планування процесу прийняття рішень за стандартами НАТО (MDLP) </t>
        </r>
      </text>
    </comment>
    <comment ref="B67" authorId="0" shapeId="0">
      <text>
        <r>
          <rPr>
            <b/>
            <sz val="9"/>
            <color indexed="81"/>
            <rFont val="Tahoma"/>
            <family val="2"/>
            <charset val="204"/>
          </rPr>
          <t>Автор:
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3</t>
        </r>
        <r>
          <rPr>
            <sz val="9"/>
            <color indexed="81"/>
            <rFont val="Tahoma"/>
            <family val="2"/>
            <charset val="204"/>
          </rPr>
          <t xml:space="preserve"> Володіти сучасними знаннями з філософської методології військової теорії і практики, основ державницької ідеології та їхнього місця у діяльності військового керівника.
</t>
        </r>
        <r>
          <rPr>
            <b/>
            <sz val="9"/>
            <color indexed="81"/>
            <rFont val="Tahoma"/>
            <family val="2"/>
            <charset val="204"/>
          </rPr>
          <t>РНвп 4</t>
        </r>
        <r>
          <rPr>
            <sz val="9"/>
            <color indexed="81"/>
            <rFont val="Tahoma"/>
            <family val="2"/>
            <charset val="204"/>
          </rPr>
          <t xml:space="preserve"> Вміти мотивувати людей, забезпечувати психологічну стійкість, особисту безпеку і безпеку особового складу у процесі вирішення завдань підрозділу.</t>
        </r>
      </text>
    </comment>
    <comment ref="C67" authorId="0" shapeId="0">
      <text>
        <r>
          <rPr>
            <b/>
            <sz val="11"/>
            <color theme="1"/>
            <rFont val="Calibri"/>
            <family val="2"/>
            <charset val="204"/>
            <scheme val="minor"/>
          </rPr>
          <t>ВПК-12</t>
        </r>
        <r>
          <rPr>
            <sz val="11"/>
            <color theme="1"/>
            <rFont val="Calibri"/>
            <family val="2"/>
            <scheme val="minor"/>
          </rPr>
          <t xml:space="preserve"> Здатність мотивувати людей та рухатися до спільної мети, забезпечувати психологічну стійкість, особисту безпеку і безпеку особового складу у процесі вирішення завдань підрозділу, надавати першу медичну допомогу у різних ситуаціях.</t>
        </r>
      </text>
    </comment>
    <comment ref="B70" authorId="0" shapeId="0">
      <text>
        <r>
          <rPr>
            <b/>
            <sz val="9"/>
            <color indexed="81"/>
            <rFont val="Tahoma"/>
            <family val="2"/>
            <charset val="204"/>
          </rPr>
          <t>Автор:
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3</t>
        </r>
        <r>
          <rPr>
            <sz val="9"/>
            <color indexed="81"/>
            <rFont val="Tahoma"/>
            <family val="2"/>
            <charset val="204"/>
          </rPr>
          <t xml:space="preserve"> Володіти сучасними знаннями з філософської методології військової теорії і практики, основ державницької ідеології та їхнього місця у діяльності військового керівника.</t>
        </r>
        <r>
          <rPr>
            <b/>
            <sz val="9"/>
            <color indexed="81"/>
            <rFont val="Tahoma"/>
            <family val="2"/>
            <charset val="204"/>
          </rPr>
          <t xml:space="preserve">
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13</t>
        </r>
        <r>
          <rPr>
            <sz val="9"/>
            <color indexed="81"/>
            <rFont val="Tahoma"/>
            <family val="2"/>
            <charset val="204"/>
          </rPr>
          <t xml:space="preserve"> Розуміти основи та мати практичні навички організації військово-адміністративної діяльності у військових частинах. </t>
        </r>
      </text>
    </comment>
    <comment ref="C70" authorId="0" shapeId="0">
      <text>
        <r>
          <rPr>
            <b/>
            <sz val="9"/>
            <color indexed="81"/>
            <rFont val="Tahoma"/>
            <family val="2"/>
            <charset val="204"/>
          </rPr>
          <t xml:space="preserve">Автор:
</t>
        </r>
        <r>
          <rPr>
            <b/>
            <sz val="9"/>
            <color indexed="81"/>
            <rFont val="Tahoma"/>
            <family val="2"/>
            <charset val="204"/>
          </rPr>
          <t>ЗК-2</t>
        </r>
        <r>
          <rPr>
            <sz val="9"/>
            <color indexed="81"/>
            <rFont val="Tahoma"/>
            <family val="2"/>
            <charset val="204"/>
          </rPr>
          <t xml:space="preserve"> Здатність працювати в команді
</t>
        </r>
        <r>
          <rPr>
            <b/>
            <sz val="9"/>
            <color indexed="81"/>
            <rFont val="Tahoma"/>
            <family val="2"/>
            <charset val="204"/>
          </rPr>
          <t>СК 3:</t>
        </r>
        <r>
          <rPr>
            <sz val="9"/>
            <color indexed="81"/>
            <rFont val="Tahoma"/>
            <family val="2"/>
            <charset val="204"/>
          </rPr>
          <t xml:space="preserve"> Здатність організовувати повсякденну діяльність, підтримувати бойову та мобілізаційну готовність підпорядкованих підрозділів, військової частини (органу військового управління), вживати заходів щодо відновлення боєздатності озброєння та військової техніки.</t>
        </r>
      </text>
    </comment>
    <comment ref="B73" authorId="0" shapeId="0">
      <text>
        <r>
          <rPr>
            <b/>
            <sz val="9"/>
            <color indexed="81"/>
            <rFont val="Tahoma"/>
            <family val="2"/>
            <charset val="204"/>
          </rPr>
          <t>Автор:
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3</t>
        </r>
        <r>
          <rPr>
            <sz val="9"/>
            <color indexed="81"/>
            <rFont val="Tahoma"/>
            <family val="2"/>
            <charset val="204"/>
          </rPr>
          <t xml:space="preserve"> Володіти сучасними знаннями з філософської методології військової теорії і практики, основ державницької ідеології та їхнього місця у діяльності військового керівника.</t>
        </r>
        <r>
          <rPr>
            <b/>
            <sz val="9"/>
            <color indexed="81"/>
            <rFont val="Tahoma"/>
            <family val="2"/>
            <charset val="204"/>
          </rPr>
          <t xml:space="preserve">
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13</t>
        </r>
        <r>
          <rPr>
            <sz val="9"/>
            <color indexed="81"/>
            <rFont val="Tahoma"/>
            <family val="2"/>
            <charset val="204"/>
          </rPr>
          <t xml:space="preserve"> Розуміти основи та мати практичні навички організації військово-адміністративної діяльності у військових частинах. </t>
        </r>
      </text>
    </comment>
    <comment ref="C73" authorId="0" shapeId="0">
      <text>
        <r>
          <rPr>
            <b/>
            <sz val="9"/>
            <color indexed="81"/>
            <rFont val="Tahoma"/>
            <family val="2"/>
            <charset val="204"/>
          </rPr>
          <t xml:space="preserve">Автор:
</t>
        </r>
        <r>
          <rPr>
            <b/>
            <sz val="9"/>
            <color indexed="81"/>
            <rFont val="Tahoma"/>
            <family val="2"/>
            <charset val="204"/>
          </rPr>
          <t>ЗК-2</t>
        </r>
        <r>
          <rPr>
            <sz val="9"/>
            <color indexed="81"/>
            <rFont val="Tahoma"/>
            <family val="2"/>
            <charset val="204"/>
          </rPr>
          <t xml:space="preserve"> Здатність працювати в команді
</t>
        </r>
        <r>
          <rPr>
            <b/>
            <sz val="9"/>
            <color indexed="81"/>
            <rFont val="Tahoma"/>
            <family val="2"/>
            <charset val="204"/>
          </rPr>
          <t>СК 3:</t>
        </r>
        <r>
          <rPr>
            <sz val="9"/>
            <color indexed="81"/>
            <rFont val="Tahoma"/>
            <family val="2"/>
            <charset val="204"/>
          </rPr>
          <t xml:space="preserve"> Здатність організовувати повсякденну діяльність, підтримувати бойову та мобілізаційну готовність підпорядкованих підрозділів, військової частини (органу військового управління), вживати заходів щодо відновлення боєздатності озброєння та військової техніки.</t>
        </r>
      </text>
    </comment>
    <comment ref="C77" authorId="0" shapeId="0">
      <text>
        <r>
          <rPr>
            <b/>
            <sz val="9"/>
            <color indexed="81"/>
            <rFont val="Tahoma"/>
            <family val="2"/>
            <charset val="204"/>
          </rPr>
          <t>Автор:
ЗК-2</t>
        </r>
        <r>
          <rPr>
            <sz val="9"/>
            <color indexed="81"/>
            <rFont val="Tahoma"/>
            <family val="2"/>
            <charset val="204"/>
          </rPr>
          <t xml:space="preserve"> Здатність працювати в команді</t>
        </r>
      </text>
    </comment>
    <comment ref="B123" authorId="0" shapeId="0">
      <text>
        <r>
          <rPr>
            <b/>
            <sz val="9"/>
            <color indexed="81"/>
            <rFont val="Tahoma"/>
            <family val="2"/>
            <charset val="204"/>
          </rPr>
          <t>Автор:
РНвс 1</t>
        </r>
        <r>
          <rPr>
            <sz val="9"/>
            <color indexed="81"/>
            <rFont val="Tahoma"/>
            <family val="2"/>
            <charset val="204"/>
          </rPr>
          <t xml:space="preserve"> Вміти організовувати та управляти процесами експлуатації засобів ураження.</t>
        </r>
      </text>
    </comment>
    <comment ref="C123" authorId="0" shapeId="0">
      <text>
        <r>
          <rPr>
            <b/>
            <sz val="9"/>
            <color indexed="81"/>
            <rFont val="Tahoma"/>
            <family val="2"/>
            <charset val="204"/>
          </rPr>
          <t>Автор:
 ВСК-1 З</t>
        </r>
        <r>
          <rPr>
            <sz val="9"/>
            <color indexed="81"/>
            <rFont val="Tahoma"/>
            <family val="2"/>
            <charset val="204"/>
          </rPr>
          <t>датність організовувати та управляти експлуатацією наземних систем озброєння, засобів ближнього бою та розвідки.</t>
        </r>
      </text>
    </comment>
    <comment ref="C126" authorId="0" shapeId="0">
      <text>
        <r>
          <rPr>
            <b/>
            <sz val="8"/>
            <color indexed="81"/>
            <rFont val="Tahoma"/>
            <family val="2"/>
            <charset val="204"/>
          </rPr>
          <t>Автор:
СК 5</t>
        </r>
        <r>
          <rPr>
            <sz val="8"/>
            <color indexed="81"/>
            <rFont val="Tahoma"/>
            <family val="2"/>
            <charset val="204"/>
          </rPr>
          <t xml:space="preserve"> Здатність розв’язувати складні задачі і проблеми у сфері озброєння та військової техніки, якісно виконувати функціональні обов’язки у складі міжвидових органів військового управління оперативного та тактичного рівня. 
</t>
        </r>
        <r>
          <rPr>
            <b/>
            <sz val="8"/>
            <color indexed="81"/>
            <rFont val="Tahoma"/>
            <family val="2"/>
            <charset val="204"/>
          </rPr>
          <t>ВПК-11</t>
        </r>
        <r>
          <rPr>
            <sz val="8"/>
            <color indexed="81"/>
            <rFont val="Tahoma"/>
            <family val="2"/>
            <charset val="204"/>
          </rPr>
          <t xml:space="preserve"> Здатність організовувати роботу начальників служб забезпечення військової частини в повсякденній діяльності та різних видах бою, здійснювати роботу з системами електронного обліку озброєння, військової техніки та матеріально-технічних засобів, застосовувати модулі спеціального програмного забезпечення.</t>
        </r>
      </text>
    </comment>
    <comment ref="B130" authorId="0" shapeId="0">
      <text>
        <r>
          <rPr>
            <b/>
            <sz val="9"/>
            <color indexed="81"/>
            <rFont val="Tahoma"/>
            <family val="2"/>
            <charset val="204"/>
          </rPr>
          <t>Автор:
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4</t>
        </r>
        <r>
          <rPr>
            <sz val="9"/>
            <color indexed="81"/>
            <rFont val="Tahoma"/>
            <family val="2"/>
            <charset val="204"/>
          </rPr>
          <t xml:space="preserve"> Відшуковувати необхідну інформацію в різних джерелах, оцінювати, обробляти та аналізувати її за допомогою сучасних інформаційних технологій і статистичних методів.
</t>
        </r>
        <r>
          <rPr>
            <b/>
            <sz val="9"/>
            <color indexed="81"/>
            <rFont val="Tahoma"/>
            <family val="2"/>
            <charset val="204"/>
          </rPr>
          <t>РН 9</t>
        </r>
        <r>
          <rPr>
            <sz val="9"/>
            <color indexed="81"/>
            <rFont val="Tahoma"/>
            <family val="2"/>
            <charset val="204"/>
          </rPr>
          <t xml:space="preserve"> Мати навички керування процесом фізичного вдосконалення підлеглих військовослужбовців та організовувати форми фізичної підготовки в підпорядкованих підрозділах, військових частинах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18</t>
        </r>
        <r>
          <rPr>
            <sz val="9"/>
            <color indexed="81"/>
            <rFont val="Tahoma"/>
            <family val="2"/>
            <charset val="204"/>
          </rPr>
          <t xml:space="preserve"> Розробляти і викладати спеціальні дисципліни в закладах вищої освіти відповідно до спеціалізації.
</t>
        </r>
      </text>
    </comment>
    <comment ref="C130" authorId="0"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ЗК-1</t>
        </r>
        <r>
          <rPr>
            <sz val="9"/>
            <color indexed="81"/>
            <rFont val="Tahoma"/>
            <family val="2"/>
            <charset val="204"/>
          </rPr>
          <t xml:space="preserve"> Здатність до абстрактного мислення, аналізу і синтезу.
</t>
        </r>
        <r>
          <rPr>
            <b/>
            <sz val="9"/>
            <color indexed="81"/>
            <rFont val="Tahoma"/>
            <family val="2"/>
            <charset val="204"/>
          </rPr>
          <t>ЗК-2</t>
        </r>
        <r>
          <rPr>
            <sz val="9"/>
            <color indexed="81"/>
            <rFont val="Tahoma"/>
            <family val="2"/>
            <charset val="204"/>
          </rPr>
          <t xml:space="preserve"> Здатність працювати в команді.</t>
        </r>
      </text>
    </comment>
    <comment ref="B133" authorId="0" shapeId="0">
      <text>
        <r>
          <rPr>
            <b/>
            <sz val="9"/>
            <color indexed="81"/>
            <rFont val="Tahoma"/>
            <family val="2"/>
            <charset val="204"/>
          </rPr>
          <t xml:space="preserve">Автор:
РН 1 </t>
        </r>
        <r>
          <rPr>
            <sz val="9"/>
            <color indexed="81"/>
            <rFont val="Tahoma"/>
            <family val="2"/>
            <charset val="204"/>
          </rPr>
          <t xml:space="preserve">Організовувати діяльність військових частин з питань озброєння та військової техніки за видами, родами Збройних Сил України, інших військових формувань, утворених відповідно до законів України у відповідності до національного законодавства та норм міжнародного гуманітарного права. 
</t>
        </r>
        <r>
          <rPr>
            <b/>
            <sz val="9"/>
            <color indexed="81"/>
            <rFont val="Tahoma"/>
            <family val="2"/>
            <charset val="204"/>
          </rPr>
          <t>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3</t>
        </r>
        <r>
          <rPr>
            <sz val="9"/>
            <color indexed="81"/>
            <rFont val="Tahoma"/>
            <family val="2"/>
            <charset val="204"/>
          </rPr>
          <t xml:space="preserve"> Володіти сучасними знаннями з філософської методології військової теорії і практики, основ державницької ідеології та їхнього місця у діяльності військового керівника.
</t>
        </r>
        <r>
          <rPr>
            <b/>
            <sz val="9"/>
            <color indexed="81"/>
            <rFont val="Tahoma"/>
            <family val="2"/>
            <charset val="204"/>
          </rPr>
          <t>РН 9</t>
        </r>
        <r>
          <rPr>
            <sz val="9"/>
            <color indexed="81"/>
            <rFont val="Tahoma"/>
            <family val="2"/>
            <charset val="204"/>
          </rPr>
          <t xml:space="preserve"> Мати навички керування процесом фізичного вдосконалення підлеглих військовослужбовців та організовувати форми фізичної підготовки в підпорядкованих підрозділах, військових частинах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11</t>
        </r>
        <r>
          <rPr>
            <sz val="9"/>
            <color indexed="81"/>
            <rFont val="Tahoma"/>
            <family val="2"/>
            <charset val="204"/>
          </rPr>
          <t xml:space="preserve"> Розуміти основи забезпечення національної безпеки у зовнішньополітичній сфері.
</t>
        </r>
        <r>
          <rPr>
            <b/>
            <sz val="9"/>
            <color indexed="81"/>
            <rFont val="Tahoma"/>
            <family val="2"/>
            <charset val="204"/>
          </rPr>
          <t>РН 12</t>
        </r>
        <r>
          <rPr>
            <sz val="9"/>
            <color indexed="81"/>
            <rFont val="Tahoma"/>
            <family val="2"/>
            <charset val="204"/>
          </rPr>
          <t xml:space="preserve"> 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 13</t>
        </r>
        <r>
          <rPr>
            <sz val="9"/>
            <color indexed="81"/>
            <rFont val="Tahoma"/>
            <family val="2"/>
            <charset val="204"/>
          </rPr>
          <t xml:space="preserve"> Розуміти основи та мати практичні навички організації військово-адміністративної діяльності у військових частинах. 
</t>
        </r>
        <r>
          <rPr>
            <b/>
            <sz val="9"/>
            <color indexed="81"/>
            <rFont val="Tahoma"/>
            <family val="2"/>
            <charset val="204"/>
          </rPr>
          <t>РН 14</t>
        </r>
        <r>
          <rPr>
            <sz val="9"/>
            <color indexed="81"/>
            <rFont val="Tahoma"/>
            <family val="2"/>
            <charset val="204"/>
          </rPr>
          <t xml:space="preserve"> Організовувати виконання завдань бойової і мобілізаційної готовності,  розуміти основи та мати практичні навички приведення військових частин у бойову готовність (боєздатний стан), знати і вміти застосовувати процедури планування та проведення навчань за стандартами НАТО.
</t>
        </r>
        <r>
          <rPr>
            <b/>
            <sz val="9"/>
            <color indexed="81"/>
            <rFont val="Tahoma"/>
            <family val="2"/>
            <charset val="204"/>
          </rPr>
          <t>РН 15</t>
        </r>
        <r>
          <rPr>
            <sz val="9"/>
            <color indexed="81"/>
            <rFont val="Tahoma"/>
            <family val="2"/>
            <charset val="204"/>
          </rPr>
          <t xml:space="preserve"> Приймати ефективні рішення з розв’язання складних задач і проблем у сфері управління  військовими частинами військ (сил) з питань озброєння та військової техніки, зокрема, планування, оцінювання і аналізу ситуації та ризиків.
</t>
        </r>
        <r>
          <rPr>
            <b/>
            <sz val="9"/>
            <color indexed="81"/>
            <rFont val="Tahoma"/>
            <family val="2"/>
            <charset val="204"/>
          </rPr>
          <t>РН 18</t>
        </r>
        <r>
          <rPr>
            <sz val="9"/>
            <color indexed="81"/>
            <rFont val="Tahoma"/>
            <family val="2"/>
            <charset val="204"/>
          </rPr>
          <t xml:space="preserve"> Розробляти і викладати спеціальні дисципліни в закладах вищої освіти відповідно до спеціалізації.
</t>
        </r>
        <r>
          <rPr>
            <b/>
            <sz val="9"/>
            <color indexed="81"/>
            <rFont val="Tahoma"/>
            <family val="2"/>
            <charset val="204"/>
          </rPr>
          <t>РНвп 1</t>
        </r>
        <r>
          <rPr>
            <sz val="9"/>
            <color indexed="81"/>
            <rFont val="Tahoma"/>
            <family val="2"/>
            <charset val="204"/>
          </rPr>
          <t xml:space="preserve"> Знати та розуміти процеси планування, організації та ведення основних видів бою (бойових дій, операцій), а також вміти приймати рішення за стандартами НАТО (MDLP).
</t>
        </r>
        <r>
          <rPr>
            <b/>
            <sz val="9"/>
            <color indexed="81"/>
            <rFont val="Tahoma"/>
            <family val="2"/>
            <charset val="204"/>
          </rPr>
          <t>РНвп 2</t>
        </r>
        <r>
          <rPr>
            <sz val="9"/>
            <color indexed="81"/>
            <rFont val="Tahoma"/>
            <family val="2"/>
            <charset val="204"/>
          </rPr>
          <t xml:space="preserve"> Вміти організовувати та планувати технічне забезпечення військової частини в різних видах бою.
</t>
        </r>
        <r>
          <rPr>
            <b/>
            <sz val="9"/>
            <color indexed="81"/>
            <rFont val="Tahoma"/>
            <family val="2"/>
            <charset val="204"/>
          </rPr>
          <t>РНвп 3</t>
        </r>
        <r>
          <rPr>
            <sz val="9"/>
            <color indexed="81"/>
            <rFont val="Tahoma"/>
            <family val="2"/>
            <charset val="204"/>
          </rPr>
          <t xml:space="preserve"> Вміти організовувати роботу начальників служб забезпечення військової частини в повсякденній діяльності та різних видах бою, працювати з системами електронного обліку засобів ураження та матеріально-технічних засобів, застосовувати модулі спеціального програмного забезпечення.
</t>
        </r>
        <r>
          <rPr>
            <b/>
            <sz val="9"/>
            <color indexed="81"/>
            <rFont val="Tahoma"/>
            <family val="2"/>
            <charset val="204"/>
          </rPr>
          <t>РНвп 4</t>
        </r>
        <r>
          <rPr>
            <sz val="9"/>
            <color indexed="81"/>
            <rFont val="Tahoma"/>
            <family val="2"/>
            <charset val="204"/>
          </rPr>
          <t xml:space="preserve"> Вміти мотивувати людей, забезпечувати психологічну стійкість, особисту безпеку і безпеку особового складу у процесі вирішення завдань підрозділу.
</t>
        </r>
        <r>
          <rPr>
            <b/>
            <sz val="9"/>
            <color indexed="81"/>
            <rFont val="Tahoma"/>
            <family val="2"/>
            <charset val="204"/>
          </rPr>
          <t>РНвс 1</t>
        </r>
        <r>
          <rPr>
            <sz val="9"/>
            <color indexed="81"/>
            <rFont val="Tahoma"/>
            <family val="2"/>
            <charset val="204"/>
          </rPr>
          <t xml:space="preserve"> Вміти організовувати та управляти процесами експлуатації засобів ураження.</t>
        </r>
      </text>
    </comment>
    <comment ref="C133" authorId="0" shapeId="0">
      <text>
        <r>
          <rPr>
            <b/>
            <sz val="9"/>
            <color indexed="81"/>
            <rFont val="Tahoma"/>
            <family val="2"/>
            <charset val="204"/>
          </rPr>
          <t>Автор:
ЗК-2</t>
        </r>
        <r>
          <rPr>
            <sz val="9"/>
            <color indexed="81"/>
            <rFont val="Tahoma"/>
            <family val="2"/>
            <charset val="204"/>
          </rPr>
          <t xml:space="preserve"> Здатність працювати в команді
</t>
        </r>
        <r>
          <rPr>
            <b/>
            <sz val="9"/>
            <color indexed="81"/>
            <rFont val="Tahoma"/>
            <family val="2"/>
            <charset val="204"/>
          </rPr>
          <t xml:space="preserve">ВСК-1 </t>
        </r>
        <r>
          <rPr>
            <sz val="9"/>
            <color indexed="81"/>
            <rFont val="Tahoma"/>
            <family val="2"/>
            <charset val="204"/>
          </rPr>
          <t xml:space="preserve">Здатність організовувати та управляти експлуатацією наземних систем озброєння, засобів ближнього бою та розвідки.
</t>
        </r>
        <r>
          <rPr>
            <b/>
            <sz val="9"/>
            <color indexed="81"/>
            <rFont val="Tahoma"/>
            <family val="2"/>
            <charset val="204"/>
          </rPr>
          <t>ВПК-11</t>
        </r>
        <r>
          <rPr>
            <sz val="9"/>
            <color indexed="81"/>
            <rFont val="Tahoma"/>
            <family val="2"/>
            <charset val="204"/>
          </rPr>
          <t xml:space="preserve"> Здатність організовувати роботу начальників служб забезпечення військової частини в повсякденній діяльності та різних видах бою, здійснювати роботу з системами електронного обліку озброєння, військової техніки та матеріально-технічних засобів, застосовувати модулі спеціального програмного забезпечення.
</t>
        </r>
        <r>
          <rPr>
            <b/>
            <sz val="9"/>
            <color indexed="81"/>
            <rFont val="Tahoma"/>
            <family val="2"/>
            <charset val="204"/>
          </rPr>
          <t xml:space="preserve">ВПК-1 </t>
        </r>
        <r>
          <rPr>
            <sz val="9"/>
            <color indexed="81"/>
            <rFont val="Tahoma"/>
            <family val="2"/>
            <charset val="204"/>
          </rPr>
          <t xml:space="preserve">Здатність розв’язувати складні задачі і проблеми професійної діяльності з урахуванням потреб забезпечення національної безпеки та оборони держави.
</t>
        </r>
        <r>
          <rPr>
            <b/>
            <sz val="9"/>
            <color indexed="81"/>
            <rFont val="Tahoma"/>
            <family val="2"/>
            <charset val="204"/>
          </rPr>
          <t xml:space="preserve">ВПК-3 </t>
        </r>
        <r>
          <rPr>
            <sz val="9"/>
            <color indexed="81"/>
            <rFont val="Tahoma"/>
            <family val="2"/>
            <charset val="204"/>
          </rPr>
          <t xml:space="preserve">Здатність організовувати повсякденну діяльність, підтримувати бойову та мобілізаційну готовність підпорядкованих підрозділів, військової частини (органу військового управління), вживати заходів щодо відновлення боєздатності озброєння та військової техніки.
</t>
        </r>
        <r>
          <rPr>
            <b/>
            <sz val="9"/>
            <color indexed="81"/>
            <rFont val="Tahoma"/>
            <family val="2"/>
            <charset val="204"/>
          </rPr>
          <t>ВПК-5</t>
        </r>
        <r>
          <rPr>
            <sz val="9"/>
            <color indexed="81"/>
            <rFont val="Tahoma"/>
            <family val="2"/>
            <charset val="204"/>
          </rPr>
          <t xml:space="preserve"> Здатність розв’язувати складні задачі і проблеми у сфері озброєння та військової техніки, якісно виконувати функціональні обов’язки у складі міжвидових органів військового управління тактичного рівня. 
</t>
        </r>
        <r>
          <rPr>
            <b/>
            <sz val="9"/>
            <color indexed="81"/>
            <rFont val="Tahoma"/>
            <family val="2"/>
            <charset val="204"/>
          </rPr>
          <t xml:space="preserve">ВСК-1 </t>
        </r>
        <r>
          <rPr>
            <sz val="9"/>
            <color indexed="81"/>
            <rFont val="Tahoma"/>
            <family val="2"/>
            <charset val="204"/>
          </rPr>
          <t>Здатність організовувати та управляти експлуатацією наземних систем озброєння, засобів ближнього бою та розвідки.</t>
        </r>
      </text>
    </comment>
    <comment ref="B136" authorId="0" shapeId="0">
      <text>
        <r>
          <rPr>
            <b/>
            <sz val="9"/>
            <color indexed="81"/>
            <rFont val="Tahoma"/>
            <family val="2"/>
            <charset val="204"/>
          </rPr>
          <t>Автор:
РН 1</t>
        </r>
        <r>
          <rPr>
            <sz val="9"/>
            <color indexed="81"/>
            <rFont val="Tahoma"/>
            <family val="2"/>
            <charset val="204"/>
          </rPr>
          <t xml:space="preserve"> Організовувати діяльність військових частин з питань озброєння та військової техніки за видами, родами Збройних Сил України, інших військових формувань, утворених відповідно до законів України у відповідності до національного законодавства та норм міжнародного гуманітарного права. 
</t>
        </r>
        <r>
          <rPr>
            <b/>
            <sz val="9"/>
            <color indexed="81"/>
            <rFont val="Tahoma"/>
            <family val="2"/>
            <charset val="204"/>
          </rPr>
          <t>РН 2</t>
        </r>
        <r>
          <rPr>
            <sz val="9"/>
            <color indexed="81"/>
            <rFont val="Tahoma"/>
            <family val="2"/>
            <charset val="204"/>
          </rPr>
          <t xml:space="preserve"> Організовувати та управляти військово-педагогічним та соціально-психологічними процесами у військовій частині.
</t>
        </r>
        <r>
          <rPr>
            <b/>
            <sz val="9"/>
            <color indexed="81"/>
            <rFont val="Tahoma"/>
            <family val="2"/>
            <charset val="204"/>
          </rPr>
          <t>РН 3</t>
        </r>
        <r>
          <rPr>
            <sz val="9"/>
            <color indexed="81"/>
            <rFont val="Tahoma"/>
            <family val="2"/>
            <charset val="204"/>
          </rPr>
          <t xml:space="preserve"> Володіти сучасними знаннями з філософської методології військової теорії і практики, основ державницької ідеології та їхнього місця у діяльності військового керівника.
</t>
        </r>
        <r>
          <rPr>
            <b/>
            <sz val="9"/>
            <color indexed="81"/>
            <rFont val="Tahoma"/>
            <family val="2"/>
            <charset val="204"/>
          </rPr>
          <t>РН 9</t>
        </r>
        <r>
          <rPr>
            <sz val="9"/>
            <color indexed="81"/>
            <rFont val="Tahoma"/>
            <family val="2"/>
            <charset val="204"/>
          </rPr>
          <t xml:space="preserve"> Мати навички керування процесом фізичного вдосконалення підлеглих військовослужбовців та організовувати форми фізичної підготовки в підпорядкованих підрозділах, військових частинах
</t>
        </r>
        <r>
          <rPr>
            <b/>
            <sz val="9"/>
            <color indexed="81"/>
            <rFont val="Tahoma"/>
            <family val="2"/>
            <charset val="204"/>
          </rPr>
          <t>РН 10</t>
        </r>
        <r>
          <rPr>
            <sz val="9"/>
            <color indexed="81"/>
            <rFont val="Tahoma"/>
            <family val="2"/>
            <charset val="204"/>
          </rPr>
          <t xml:space="preserve"> Розуміти основи функціонування сектору безпеки і оборони держави і використовувати це розуміння при вирішенні професійних завдань.
</t>
        </r>
        <r>
          <rPr>
            <b/>
            <sz val="9"/>
            <color indexed="81"/>
            <rFont val="Tahoma"/>
            <family val="2"/>
            <charset val="204"/>
          </rPr>
          <t>РН 11</t>
        </r>
        <r>
          <rPr>
            <sz val="9"/>
            <color indexed="81"/>
            <rFont val="Tahoma"/>
            <family val="2"/>
            <charset val="204"/>
          </rPr>
          <t xml:space="preserve"> Розуміти основи забезпечення національної безпеки у зовнішньополітичній сфері.
</t>
        </r>
        <r>
          <rPr>
            <b/>
            <sz val="9"/>
            <color indexed="81"/>
            <rFont val="Tahoma"/>
            <family val="2"/>
            <charset val="204"/>
          </rPr>
          <t>РН 12</t>
        </r>
        <r>
          <rPr>
            <sz val="9"/>
            <color indexed="81"/>
            <rFont val="Tahoma"/>
            <family val="2"/>
            <charset val="204"/>
          </rPr>
          <t xml:space="preserve"> Розуміти основи і мати навички застосування військових частин за видами, родами Збройних Сил України, інших військових формувань, утворених відповідно до законів України (в тому числі за стандартами НАТО), організації взаємодії під час спільного виконання завдань в операціях (бойових діях).
</t>
        </r>
        <r>
          <rPr>
            <b/>
            <sz val="9"/>
            <color indexed="81"/>
            <rFont val="Tahoma"/>
            <family val="2"/>
            <charset val="204"/>
          </rPr>
          <t>РН 13</t>
        </r>
        <r>
          <rPr>
            <sz val="9"/>
            <color indexed="81"/>
            <rFont val="Tahoma"/>
            <family val="2"/>
            <charset val="204"/>
          </rPr>
          <t xml:space="preserve"> Розуміти основи та мати практичні навички організації військово-адміністративної діяльності у військових частинах. 
</t>
        </r>
        <r>
          <rPr>
            <b/>
            <sz val="9"/>
            <color indexed="81"/>
            <rFont val="Tahoma"/>
            <family val="2"/>
            <charset val="204"/>
          </rPr>
          <t>РН 14</t>
        </r>
        <r>
          <rPr>
            <sz val="9"/>
            <color indexed="81"/>
            <rFont val="Tahoma"/>
            <family val="2"/>
            <charset val="204"/>
          </rPr>
          <t xml:space="preserve"> Організовувати виконання завдань бойової і мобілізаційної готовності,  розуміти основи та мати практичні навички приведення військових частин у бойову готовність (боєздатний стан), знати і вміти застосовувати процедури планування та проведення навчань за стандартами НАТО.
</t>
        </r>
        <r>
          <rPr>
            <b/>
            <sz val="9"/>
            <color indexed="81"/>
            <rFont val="Tahoma"/>
            <family val="2"/>
            <charset val="204"/>
          </rPr>
          <t>РН 15</t>
        </r>
        <r>
          <rPr>
            <sz val="9"/>
            <color indexed="81"/>
            <rFont val="Tahoma"/>
            <family val="2"/>
            <charset val="204"/>
          </rPr>
          <t xml:space="preserve"> Приймати ефективні рішення з розв’язання складних задач і проблем у сфері управління  військовими частинами військ (сил) з питань озброєння та військової техніки, зокрема, планування, оцінювання і аналізу ситуації та ризиків.
</t>
        </r>
        <r>
          <rPr>
            <b/>
            <sz val="9"/>
            <color indexed="81"/>
            <rFont val="Tahoma"/>
            <family val="2"/>
            <charset val="204"/>
          </rPr>
          <t>РН 18</t>
        </r>
        <r>
          <rPr>
            <sz val="9"/>
            <color indexed="81"/>
            <rFont val="Tahoma"/>
            <family val="2"/>
            <charset val="204"/>
          </rPr>
          <t xml:space="preserve"> Розробляти і викладати спеціальні дисципліни в закладах вищої освіти відповідно до спеціалізації.
</t>
        </r>
        <r>
          <rPr>
            <b/>
            <sz val="9"/>
            <color indexed="81"/>
            <rFont val="Tahoma"/>
            <family val="2"/>
            <charset val="204"/>
          </rPr>
          <t>РНвп 1</t>
        </r>
        <r>
          <rPr>
            <sz val="9"/>
            <color indexed="81"/>
            <rFont val="Tahoma"/>
            <family val="2"/>
            <charset val="204"/>
          </rPr>
          <t xml:space="preserve"> Знати та розуміти процеси планування, організації та ведення основних видів бою (бойових дій, операцій), а також вміти приймати рішення за стандартами НАТО (MDLP).
</t>
        </r>
        <r>
          <rPr>
            <b/>
            <sz val="9"/>
            <color indexed="81"/>
            <rFont val="Tahoma"/>
            <family val="2"/>
            <charset val="204"/>
          </rPr>
          <t>РНвп 2</t>
        </r>
        <r>
          <rPr>
            <sz val="9"/>
            <color indexed="81"/>
            <rFont val="Tahoma"/>
            <family val="2"/>
            <charset val="204"/>
          </rPr>
          <t xml:space="preserve"> Вміти організовувати та планувати технічне забезпечення військової частини в різних видах бою.
</t>
        </r>
        <r>
          <rPr>
            <b/>
            <sz val="9"/>
            <color indexed="81"/>
            <rFont val="Tahoma"/>
            <family val="2"/>
            <charset val="204"/>
          </rPr>
          <t>РНвп 3</t>
        </r>
        <r>
          <rPr>
            <sz val="9"/>
            <color indexed="81"/>
            <rFont val="Tahoma"/>
            <family val="2"/>
            <charset val="204"/>
          </rPr>
          <t xml:space="preserve"> Вміти організовувати роботу начальників служб забезпечення військової частини в повсякденній діяльності та різних видах бою, працювати з системами електронного обліку засобів ураження та матеріально-технічних засобів, застосовувати модулі спеціального програмного забезпечення.
</t>
        </r>
        <r>
          <rPr>
            <b/>
            <sz val="9"/>
            <color indexed="81"/>
            <rFont val="Tahoma"/>
            <family val="2"/>
            <charset val="204"/>
          </rPr>
          <t>РНвп 4</t>
        </r>
        <r>
          <rPr>
            <sz val="9"/>
            <color indexed="81"/>
            <rFont val="Tahoma"/>
            <family val="2"/>
            <charset val="204"/>
          </rPr>
          <t xml:space="preserve"> Вміти мотивувати людей, забезпечувати психологічну стійкість, особисту безпеку і безпеку особового складу у процесі вирішення завдань підрозділу.
</t>
        </r>
        <r>
          <rPr>
            <b/>
            <sz val="9"/>
            <color indexed="81"/>
            <rFont val="Tahoma"/>
            <family val="2"/>
            <charset val="204"/>
          </rPr>
          <t>РНвс 1</t>
        </r>
        <r>
          <rPr>
            <sz val="9"/>
            <color indexed="81"/>
            <rFont val="Tahoma"/>
            <family val="2"/>
            <charset val="204"/>
          </rPr>
          <t xml:space="preserve"> Вміти організовувати та управляти процесами експлуатації засобів ураження.</t>
        </r>
      </text>
    </comment>
    <comment ref="C136" authorId="0" shapeId="0">
      <text>
        <r>
          <rPr>
            <b/>
            <sz val="9"/>
            <color indexed="81"/>
            <rFont val="Tahoma"/>
            <family val="2"/>
            <charset val="204"/>
          </rPr>
          <t>Автор:</t>
        </r>
        <r>
          <rPr>
            <b/>
            <sz val="9"/>
            <color indexed="81"/>
            <rFont val="Tahoma"/>
            <family val="2"/>
            <charset val="204"/>
          </rPr>
          <t xml:space="preserve">
ЗК-2 </t>
        </r>
        <r>
          <rPr>
            <sz val="9"/>
            <color indexed="81"/>
            <rFont val="Tahoma"/>
            <family val="2"/>
            <charset val="204"/>
          </rPr>
          <t>Здатність працювати в команді</t>
        </r>
        <r>
          <rPr>
            <b/>
            <sz val="9"/>
            <color indexed="81"/>
            <rFont val="Tahoma"/>
            <family val="2"/>
            <charset val="204"/>
          </rPr>
          <t xml:space="preserve">
ВСК-1 </t>
        </r>
        <r>
          <rPr>
            <sz val="9"/>
            <color indexed="81"/>
            <rFont val="Tahoma"/>
            <family val="2"/>
            <charset val="204"/>
          </rPr>
          <t>Здатність організовувати та управляти експлуатацією наземних систем озброєння, засобів ближнього бою та розвідки.</t>
        </r>
        <r>
          <rPr>
            <b/>
            <sz val="9"/>
            <color indexed="81"/>
            <rFont val="Tahoma"/>
            <family val="2"/>
            <charset val="204"/>
          </rPr>
          <t xml:space="preserve">
ВПК-11 </t>
        </r>
        <r>
          <rPr>
            <sz val="9"/>
            <color indexed="81"/>
            <rFont val="Tahoma"/>
            <family val="2"/>
            <charset val="204"/>
          </rPr>
          <t>Здатність організовувати роботу начальників служб забезпечення військової частини в повсякденній діяльності та різних видах бою, здійснювати роботу з системами електронного обліку озброєння, військової техніки та матеріально-технічних засобів, застосовувати модулі спеціального програмного забезпечення.</t>
        </r>
        <r>
          <rPr>
            <b/>
            <sz val="9"/>
            <color indexed="81"/>
            <rFont val="Tahoma"/>
            <family val="2"/>
            <charset val="204"/>
          </rPr>
          <t xml:space="preserve">
ВПК-1 З</t>
        </r>
        <r>
          <rPr>
            <sz val="9"/>
            <color indexed="81"/>
            <rFont val="Tahoma"/>
            <family val="2"/>
            <charset val="204"/>
          </rPr>
          <t>датність розв’язувати складні задачі і проблеми професійної діяльності з урахуванням потреб забезпечення національної безпеки та оборони держави.</t>
        </r>
        <r>
          <rPr>
            <b/>
            <sz val="9"/>
            <color indexed="81"/>
            <rFont val="Tahoma"/>
            <family val="2"/>
            <charset val="204"/>
          </rPr>
          <t xml:space="preserve">
ВПК-3 </t>
        </r>
        <r>
          <rPr>
            <sz val="9"/>
            <color indexed="81"/>
            <rFont val="Tahoma"/>
            <family val="2"/>
            <charset val="204"/>
          </rPr>
          <t>Здатність організовувати повсякденну діяльність, підтримувати бойову та мобілізаційну готовність підпорядкованих підрозділів, військової частини (органу військового управління), вживати заходів щодо відновлення боєздатності озброєння та військової техніки.</t>
        </r>
        <r>
          <rPr>
            <b/>
            <sz val="9"/>
            <color indexed="81"/>
            <rFont val="Tahoma"/>
            <family val="2"/>
            <charset val="204"/>
          </rPr>
          <t xml:space="preserve">
ВПК-5 </t>
        </r>
        <r>
          <rPr>
            <sz val="9"/>
            <color indexed="81"/>
            <rFont val="Tahoma"/>
            <family val="2"/>
            <charset val="204"/>
          </rPr>
          <t xml:space="preserve">Здатність розв’язувати складні задачі і проблеми у сфері озброєння та військової техніки, якісно виконувати функціональні обов’язки у складі міжвидових органів військового управління тактичного рівня. </t>
        </r>
      </text>
    </comment>
    <comment ref="C185" authorId="0" shapeId="0">
      <text>
        <r>
          <rPr>
            <b/>
            <sz val="9"/>
            <color indexed="81"/>
            <rFont val="Tahoma"/>
            <family val="2"/>
            <charset val="204"/>
          </rPr>
          <t xml:space="preserve">Автор:
</t>
        </r>
      </text>
    </comment>
    <comment ref="C194" authorId="0" shapeId="0">
      <text>
        <r>
          <rPr>
            <b/>
            <sz val="9"/>
            <color indexed="81"/>
            <rFont val="Tahoma"/>
            <family val="2"/>
            <charset val="204"/>
          </rPr>
          <t>Автор:</t>
        </r>
        <r>
          <rPr>
            <b/>
            <sz val="9"/>
            <color indexed="81"/>
            <rFont val="Tahoma"/>
            <family val="2"/>
            <charset val="204"/>
          </rPr>
          <t xml:space="preserve">
</t>
        </r>
      </text>
    </comment>
  </commentList>
</comments>
</file>

<file path=xl/sharedStrings.xml><?xml version="1.0" encoding="utf-8"?>
<sst xmlns="http://schemas.openxmlformats.org/spreadsheetml/2006/main" count="387" uniqueCount="262">
  <si>
    <t>Військова академія (м. Одеса)</t>
  </si>
  <si>
    <t>МІНІСТЕРСТВО ОБОРОНИ УКРАЇНИ</t>
  </si>
  <si>
    <t>ПОГОДЖЕНО</t>
  </si>
  <si>
    <t>ПВ</t>
  </si>
  <si>
    <t>А</t>
  </si>
  <si>
    <t xml:space="preserve">ПОЗНАЧЕННЯ: </t>
  </si>
  <si>
    <t xml:space="preserve">теоретичне </t>
  </si>
  <si>
    <t>польовий вихід</t>
  </si>
  <si>
    <t xml:space="preserve">навчання </t>
  </si>
  <si>
    <t>Курс</t>
  </si>
  <si>
    <t>Теоретичне навчання</t>
  </si>
  <si>
    <t>Резерв часу</t>
  </si>
  <si>
    <t>Разом</t>
  </si>
  <si>
    <t>Семестр</t>
  </si>
  <si>
    <t>Тижні</t>
  </si>
  <si>
    <t>V. ПЛАН  НАВЧАЛЬНОГО  ПРОЦЕСУ</t>
  </si>
  <si>
    <t>№ п/п</t>
  </si>
  <si>
    <t>Розподіл за семестрами</t>
  </si>
  <si>
    <t>Кількість кредитів  ЄКТС</t>
  </si>
  <si>
    <t>Кількість годин</t>
  </si>
  <si>
    <t>Самостійна робота</t>
  </si>
  <si>
    <t>Розподіл аудиторних годин за курсами і семестрами</t>
  </si>
  <si>
    <t>Розподіл кредитів ЄКТС за семестрами</t>
  </si>
  <si>
    <t>Аудиторних</t>
  </si>
  <si>
    <t>Екзамени</t>
  </si>
  <si>
    <t>Курсові роботи (проекти)</t>
  </si>
  <si>
    <t>Загальний обсяг</t>
  </si>
  <si>
    <t>Всього</t>
  </si>
  <si>
    <t>у тому числі</t>
  </si>
  <si>
    <t>Лекції</t>
  </si>
  <si>
    <t xml:space="preserve">Практичні, лабораторні </t>
  </si>
  <si>
    <t>Семестри</t>
  </si>
  <si>
    <t>Кількість тижнів у семестрі</t>
  </si>
  <si>
    <t>Кількість кредитів у семестрі</t>
  </si>
  <si>
    <t>Всього за цикл:</t>
  </si>
  <si>
    <t>Загальна кількість</t>
  </si>
  <si>
    <t>Кількість годин на тиждень</t>
  </si>
  <si>
    <t>Кількість екзаменів</t>
  </si>
  <si>
    <t>Кількість заліків</t>
  </si>
  <si>
    <t>Кількість курсових робіт (проектів)</t>
  </si>
  <si>
    <t>І. ЦИКЛ  ЗАГАЛЬНОЇ  ПІДГОТОВКИ</t>
  </si>
  <si>
    <t>Серпень</t>
  </si>
  <si>
    <t>Вересень</t>
  </si>
  <si>
    <t>Жовтень</t>
  </si>
  <si>
    <t>Листопад</t>
  </si>
  <si>
    <t>Грудень</t>
  </si>
  <si>
    <t>Січень</t>
  </si>
  <si>
    <t>Лютий</t>
  </si>
  <si>
    <t>Березень</t>
  </si>
  <si>
    <t>Квітень</t>
  </si>
  <si>
    <t>Травень</t>
  </si>
  <si>
    <t>Червень</t>
  </si>
  <si>
    <t>Липень</t>
  </si>
  <si>
    <t>І. ГРАФІК  НАВЧАЛЬНОГО  ПРОЦЕСУ</t>
  </si>
  <si>
    <t>Атестація</t>
  </si>
  <si>
    <t xml:space="preserve">Несення служби </t>
  </si>
  <si>
    <t>Канікулярні відпустки</t>
  </si>
  <si>
    <t>Святкові дні</t>
  </si>
  <si>
    <t>ІII. ПРАКТИЧНА  ПІДГОТОВКА</t>
  </si>
  <si>
    <t>Форми атестації</t>
  </si>
  <si>
    <t>Комплексний екзамен</t>
  </si>
  <si>
    <t>Назва практичної підготовки</t>
  </si>
  <si>
    <t>розробка</t>
  </si>
  <si>
    <t>атестація</t>
  </si>
  <si>
    <t>КВ</t>
  </si>
  <si>
    <t>Іноземна мова професійного спрямування</t>
  </si>
  <si>
    <t>Методологія та організація наукових досліджень</t>
  </si>
  <si>
    <t>Наукова діяльність та патентознавство, інтелектуальна власність</t>
  </si>
  <si>
    <t>Військове стажування</t>
  </si>
  <si>
    <t>ВС</t>
  </si>
  <si>
    <t>АР</t>
  </si>
  <si>
    <t xml:space="preserve">Розробка атестаційної роботи </t>
  </si>
  <si>
    <t>НС</t>
  </si>
  <si>
    <t>несення служби</t>
  </si>
  <si>
    <t>Р</t>
  </si>
  <si>
    <t>СВ</t>
  </si>
  <si>
    <t>святкові дні</t>
  </si>
  <si>
    <t>НАВЧАЛЬНИЙ    ПЛАН</t>
  </si>
  <si>
    <t>Рівень вищої освіти</t>
  </si>
  <si>
    <t>денна</t>
  </si>
  <si>
    <t>Ступінь вищої освіти</t>
  </si>
  <si>
    <t>Галузі знань</t>
  </si>
  <si>
    <t xml:space="preserve">Спеціальність </t>
  </si>
  <si>
    <t xml:space="preserve">другий (магістерський) </t>
  </si>
  <si>
    <t>магістр</t>
  </si>
  <si>
    <t xml:space="preserve">атестаційної </t>
  </si>
  <si>
    <t>роботи</t>
  </si>
  <si>
    <t xml:space="preserve">військове </t>
  </si>
  <si>
    <t>стажування</t>
  </si>
  <si>
    <t xml:space="preserve">резерв </t>
  </si>
  <si>
    <t xml:space="preserve">навчального </t>
  </si>
  <si>
    <t>часу</t>
  </si>
  <si>
    <t xml:space="preserve">канікулярна </t>
  </si>
  <si>
    <t>відпустка</t>
  </si>
  <si>
    <r>
      <t xml:space="preserve">на основі </t>
    </r>
    <r>
      <rPr>
        <sz val="14"/>
        <rFont val="Times New Roman"/>
        <family val="1"/>
        <charset val="204"/>
      </rPr>
      <t>освітнього ступеня бакалавр</t>
    </r>
  </si>
  <si>
    <t>Строк навчання</t>
  </si>
  <si>
    <t>Методичні аспекти військово-технічної підготовки</t>
  </si>
  <si>
    <t>Моделювання та оптимізація процесів в електромеханічних системах озброєння та військової техніки</t>
  </si>
  <si>
    <t>Механізована (мотопіхотна) бригада в бою та операції</t>
  </si>
  <si>
    <t>ІІ. ЦИКЛ ПРОФЕСІЙНОЇ ПІДГОТОВКИ</t>
  </si>
  <si>
    <t>1 курс</t>
  </si>
  <si>
    <t>2 курс</t>
  </si>
  <si>
    <t>ОБОВ'ЯЗКОВІ КОМПОНЕНТИ ОПП</t>
  </si>
  <si>
    <t>ВИБІРКОВІ КОМПОНЕНТИ ОПП</t>
  </si>
  <si>
    <t>ВП 1</t>
  </si>
  <si>
    <t>Основи організації технічного контролю та прийомки продукції військового призначення</t>
  </si>
  <si>
    <t>ВС 1</t>
  </si>
  <si>
    <t>полковник                                                    О.МАСЛІЙ</t>
  </si>
  <si>
    <t>Військової академії (м. Одеса)</t>
  </si>
  <si>
    <t xml:space="preserve">2 роки </t>
  </si>
  <si>
    <t>Назви навчальних дисціплін</t>
  </si>
  <si>
    <t>Е</t>
  </si>
  <si>
    <t>ВП</t>
  </si>
  <si>
    <t>Навчальна практика</t>
  </si>
  <si>
    <t>навчальна практика</t>
  </si>
  <si>
    <t xml:space="preserve">Перелік дисциплін військово-спеціальної підготовки </t>
  </si>
  <si>
    <t>Всього за вибіркові компоненти:</t>
  </si>
  <si>
    <t>контрольні заходи</t>
  </si>
  <si>
    <t xml:space="preserve">Перелік дисциплін військово-професійної підготовки </t>
  </si>
  <si>
    <t>Організація роботи начальника служби забезпечення</t>
  </si>
  <si>
    <t>Бойове застосування механізованих підрозділів</t>
  </si>
  <si>
    <t>Логістичне забезпечення підрозділів військової частини</t>
  </si>
  <si>
    <t>№ з/р</t>
  </si>
  <si>
    <t>Посада</t>
  </si>
  <si>
    <t>Військове звання</t>
  </si>
  <si>
    <t>Підпис</t>
  </si>
  <si>
    <t>Ініціал та прізвище</t>
  </si>
  <si>
    <t>Дата доведення</t>
  </si>
  <si>
    <t>Начальник кафедри іноземних мов</t>
  </si>
  <si>
    <t>Начальник кафедри тактики та загальновійськових дисциплін</t>
  </si>
  <si>
    <t>Начальник кафедри фізичного виховання спеціальної фізичної підготовки і спорту</t>
  </si>
  <si>
    <t>Начальник кафедри ракетно-артилерійського озброєння</t>
  </si>
  <si>
    <t>Начальник кафедри УПДП</t>
  </si>
  <si>
    <t>Перелік</t>
  </si>
  <si>
    <t xml:space="preserve">вибіркових освітніх компонентів (за вибором студента) </t>
  </si>
  <si>
    <t>за ОПП Квартирно-експлуатаційне забезпечення військ (сил) першого (бакалаврського) рівня вищої освіти</t>
  </si>
  <si>
    <t>Найменування освітніх компонентів</t>
  </si>
  <si>
    <t>Кількість кредитів ЄКТС</t>
  </si>
  <si>
    <t>Компетентність</t>
  </si>
  <si>
    <t>Результат навчання</t>
  </si>
  <si>
    <t>прим</t>
  </si>
  <si>
    <t>Організація технічного забезпечення</t>
  </si>
  <si>
    <t>Основи розвитку та прогнозування систем озброєння  та військової техніки</t>
  </si>
  <si>
    <t>КРАО</t>
  </si>
  <si>
    <t>Будова та експлуатація засобів ближнього бою і розвідки</t>
  </si>
  <si>
    <t>Будова та експлуатація наземних систем озброєння</t>
  </si>
  <si>
    <t>Транспортна логістика</t>
  </si>
  <si>
    <t xml:space="preserve">Військово-адміністративна діяльність </t>
  </si>
  <si>
    <t>Основи моделювання в сфері озброєння та військової техніки</t>
  </si>
  <si>
    <t>ВП 2</t>
  </si>
  <si>
    <t>ВП 3</t>
  </si>
  <si>
    <t>ВС 2</t>
  </si>
  <si>
    <t>ВС 3</t>
  </si>
  <si>
    <t xml:space="preserve"> Перелік дисциплін військово-професійної підготовки командного КУРСУ L-C тактичного рівня </t>
  </si>
  <si>
    <t xml:space="preserve">полковник </t>
  </si>
  <si>
    <t>Станіслав НІКУЛ</t>
  </si>
  <si>
    <t>Володимир СУСЛОВ</t>
  </si>
  <si>
    <t>Віталій ЯГОДЗИНСЬКИЙ</t>
  </si>
  <si>
    <t>Володимир ЛУХАНІН</t>
  </si>
  <si>
    <t>Кваліфікаційна магістерська робота</t>
  </si>
  <si>
    <t xml:space="preserve">Перелік дисциплін військово-спеціальної підготовки командного КУРСУ L-C тактичного рівня </t>
  </si>
  <si>
    <t>Забезпечення та утримання засобів ураження (військового майна) у військовій частині</t>
  </si>
  <si>
    <t>Організація зберігання засобів ураження за стандартами країн членів НАТО</t>
  </si>
  <si>
    <t>Управління експлуатацією засобів ураження</t>
  </si>
  <si>
    <t>Авіаційні та морські засоби ураження</t>
  </si>
  <si>
    <t>Управління безпекою зберігання засобів ураження</t>
  </si>
  <si>
    <t>підполковник</t>
  </si>
  <si>
    <t>Павло БОРДІЯН</t>
  </si>
  <si>
    <t>Професор</t>
  </si>
  <si>
    <t>Микола ПЕТРУШЕНКО</t>
  </si>
  <si>
    <t>полковник</t>
  </si>
  <si>
    <t>Олег КРАВЧУК</t>
  </si>
  <si>
    <t>Старший викладач</t>
  </si>
  <si>
    <t>Олексій КОВАЛЬЧУК</t>
  </si>
  <si>
    <t>Кирил ДЕХТЯРЕНКО</t>
  </si>
  <si>
    <t>Максим РЕЗІНЕЦЬ</t>
  </si>
  <si>
    <t>Сергій Подопригора</t>
  </si>
  <si>
    <t>працівник ЗСУ</t>
  </si>
  <si>
    <t>Леонід ГОРДІШЕВСЬКИЙ</t>
  </si>
  <si>
    <t>Володимир ЙОВВА</t>
  </si>
  <si>
    <t>Викладач</t>
  </si>
  <si>
    <t>майор</t>
  </si>
  <si>
    <t>Дмитро МАКСИМЧУК</t>
  </si>
  <si>
    <t>Іван АНДРЕЛА</t>
  </si>
  <si>
    <t>Олег СКОРОХВАТОВ</t>
  </si>
  <si>
    <t>Олександр БОСИЙ</t>
  </si>
  <si>
    <t>Віктор ГОНЧАРУК</t>
  </si>
  <si>
    <t>Професор кафедри</t>
  </si>
  <si>
    <t>Доцент</t>
  </si>
  <si>
    <t>Старший викладач ВНЗ</t>
  </si>
  <si>
    <t>пр. ЗСУ</t>
  </si>
  <si>
    <t>Олексій МАЛИШКІН</t>
  </si>
  <si>
    <t>Артур ГОЛОВАНЬ</t>
  </si>
  <si>
    <t>пр. ЗСУ, КТН, доцент</t>
  </si>
  <si>
    <t>Юрій СІНІЛО</t>
  </si>
  <si>
    <t>Спеціалізація: Управління експлуатацією засобів ураження</t>
  </si>
  <si>
    <t>Заступник  начальника кафедри</t>
  </si>
  <si>
    <t>Організація виробництва та проведення регламентних робіт засобів ураження</t>
  </si>
  <si>
    <t>пр. ЗСУ
професор, ДТН, заслуж. 
діяч науки і техніки України</t>
  </si>
  <si>
    <t>пр. ЗСУ
професор, КТН</t>
  </si>
  <si>
    <t>В'ячеслав  ГОЛОВАНЬ</t>
  </si>
  <si>
    <t>Основи аналізу та синтезу засобів ураження</t>
  </si>
  <si>
    <t>Військове лідерство</t>
  </si>
  <si>
    <t>ОК 1</t>
  </si>
  <si>
    <t>ОК 2</t>
  </si>
  <si>
    <t>ОК 3</t>
  </si>
  <si>
    <t>ОК 4</t>
  </si>
  <si>
    <t>ОК 5</t>
  </si>
  <si>
    <t>ОК 6</t>
  </si>
  <si>
    <t>ОК 7</t>
  </si>
  <si>
    <t>ОК 8</t>
  </si>
  <si>
    <t>ОК 9</t>
  </si>
  <si>
    <t>ОК 10</t>
  </si>
  <si>
    <t>ОК 11</t>
  </si>
  <si>
    <t>ОК 12</t>
  </si>
  <si>
    <t>Основи побудови та експлуатації радіотехнічних засобів</t>
  </si>
  <si>
    <t>З</t>
  </si>
  <si>
    <t>підготовки здобувачів освітьи за освітньо-професійною програмою</t>
  </si>
  <si>
    <t>Форма здобуття освіти</t>
  </si>
  <si>
    <t>Освітня  кваліфікація</t>
  </si>
  <si>
    <r>
      <t xml:space="preserve">Професійна кваліфікація </t>
    </r>
    <r>
      <rPr>
        <sz val="14"/>
        <rFont val="Times New Roman"/>
        <family val="1"/>
        <charset val="204"/>
      </rPr>
      <t xml:space="preserve">Офіцер тактичного рівня </t>
    </r>
  </si>
  <si>
    <t>Обсяг освітньо-професійної програми</t>
  </si>
  <si>
    <t>120 кредитів ЄКТС</t>
  </si>
  <si>
    <t>Заступник начальника академії з навчальної роботи</t>
  </si>
  <si>
    <t>Гарант освітньо-професійної програми</t>
  </si>
  <si>
    <t xml:space="preserve">                                         Олег МАСЛІЙ</t>
  </si>
  <si>
    <t>Голова Вченої ради</t>
  </si>
  <si>
    <t>Фізичне виховання, спеціальна фізична підготовка</t>
  </si>
  <si>
    <t xml:space="preserve">Кваліфікаційна робота </t>
  </si>
  <si>
    <t>К Безпека та оборона</t>
  </si>
  <si>
    <t>К7  Озброєння та військова техніка</t>
  </si>
  <si>
    <t>Атестаційний іспит</t>
  </si>
  <si>
    <t xml:space="preserve">публічний захист кваліфікаційної роботи </t>
  </si>
  <si>
    <t>ОК 13</t>
  </si>
  <si>
    <t>Аркуш погодження
навчального плану підготовки військових фахівців за освітньою програмою для набору 2025 року</t>
  </si>
  <si>
    <t>Валерій МАЛІКОВ</t>
  </si>
  <si>
    <t>Ігор Зайцев</t>
  </si>
  <si>
    <t>Спеціальність: К7 Озброєння та військова техніка</t>
  </si>
  <si>
    <t>Олександр ШМИГЕЛЬСЬКИЙ</t>
  </si>
  <si>
    <t>Євген КРЕЦУЛ</t>
  </si>
  <si>
    <t>Владислав РЕХЛІНЦЕВИЧ</t>
  </si>
  <si>
    <t>ВС 4</t>
  </si>
  <si>
    <t>магістр з озброєння та військової техніки</t>
  </si>
  <si>
    <t>Спеціалізація:</t>
  </si>
  <si>
    <t>ОК 14</t>
  </si>
  <si>
    <t>Всього за вибіркові освітні компоненти (відповідно до переліку дисциплін що надаються на вибір за даною ОПП  загальним обсягом 30 кредитів ЕКТС)</t>
  </si>
  <si>
    <t>Код освітнього компоненту</t>
  </si>
  <si>
    <t xml:space="preserve">Найменування освітнього компоненту </t>
  </si>
  <si>
    <t>Заліки</t>
  </si>
  <si>
    <t>Групові, семінари</t>
  </si>
  <si>
    <t>(для набору 2026 року)</t>
  </si>
  <si>
    <t>"_____" ___________________ 2026 року</t>
  </si>
  <si>
    <t>ЗАТВЕРДЖЕНО</t>
  </si>
  <si>
    <t>Вченою радою</t>
  </si>
  <si>
    <t>(протокол  від __.__.2026 року №___)</t>
  </si>
  <si>
    <t>Руслан ГРИЩУК</t>
  </si>
  <si>
    <t>"______"</t>
  </si>
  <si>
    <t>_______________        2026 року</t>
  </si>
  <si>
    <t>Начальник навчально-наукового інституту</t>
  </si>
  <si>
    <t>логістичного забезпечення</t>
  </si>
  <si>
    <t xml:space="preserve">полковник                                </t>
  </si>
  <si>
    <t>Основи теорії надійності озброєння та військової техніки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</si>
</sst>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7" x14ac:knownFonts="1">
    <font>
      <sz val="11"/>
      <color theme="1"/>
      <name val="Calibri"/>
      <family val="2"/>
      <scheme val="minor"/>
    </font>
    <font>
      <sz val="11"/>
      <color theme="1"/>
      <name val="Calibri"/>
      <family val="2"/>
      <charset val="204"/>
      <scheme val="minor"/>
    </font>
    <font>
      <b/>
      <sz val="12"/>
      <color theme="1"/>
      <name val="Times New Roman"/>
      <family val="1"/>
      <charset val="204"/>
    </font>
    <font>
      <sz val="10"/>
      <color theme="1"/>
      <name val="Times New Roman"/>
      <family val="1"/>
      <charset val="204"/>
    </font>
    <font>
      <b/>
      <sz val="11"/>
      <name val="Times New Roman"/>
      <family val="1"/>
      <charset val="204"/>
    </font>
    <font>
      <b/>
      <sz val="14"/>
      <name val="Times New Roman"/>
      <family val="1"/>
      <charset val="204"/>
    </font>
    <font>
      <sz val="14"/>
      <name val="Times New Roman"/>
      <family val="1"/>
      <charset val="204"/>
    </font>
    <font>
      <sz val="11"/>
      <name val="Times New Roman"/>
      <family val="1"/>
      <charset val="204"/>
    </font>
    <font>
      <b/>
      <u/>
      <sz val="14"/>
      <name val="Times New Roman"/>
      <family val="1"/>
      <charset val="204"/>
    </font>
    <font>
      <sz val="11"/>
      <color indexed="8"/>
      <name val="Calibri"/>
      <family val="2"/>
      <charset val="204"/>
    </font>
    <font>
      <sz val="10"/>
      <name val="Times New Roman"/>
      <family val="1"/>
      <charset val="204"/>
    </font>
    <font>
      <b/>
      <sz val="10"/>
      <name val="Times New Roman"/>
      <family val="1"/>
      <charset val="204"/>
    </font>
    <font>
      <sz val="9"/>
      <name val="Times New Roman"/>
      <family val="1"/>
      <charset val="204"/>
    </font>
    <font>
      <sz val="8"/>
      <color theme="1"/>
      <name val="Times New Roman"/>
      <family val="1"/>
      <charset val="204"/>
    </font>
    <font>
      <b/>
      <sz val="8"/>
      <name val="Times New Roman"/>
      <family val="1"/>
      <charset val="204"/>
    </font>
    <font>
      <sz val="12"/>
      <color theme="1"/>
      <name val="Times New Roman"/>
      <family val="1"/>
      <charset val="204"/>
    </font>
    <font>
      <sz val="7"/>
      <color theme="1"/>
      <name val="Times New Roman"/>
      <family val="1"/>
      <charset val="204"/>
    </font>
    <font>
      <sz val="12"/>
      <name val="Times New Roman"/>
      <family val="1"/>
      <charset val="204"/>
    </font>
    <font>
      <sz val="8"/>
      <name val="Times New Roman"/>
      <family val="1"/>
      <charset val="204"/>
    </font>
    <font>
      <sz val="11"/>
      <name val="Calibri"/>
      <family val="2"/>
      <charset val="204"/>
    </font>
    <font>
      <sz val="14"/>
      <name val="Calibri"/>
      <family val="2"/>
      <charset val="204"/>
    </font>
    <font>
      <b/>
      <sz val="18"/>
      <name val="Times New Roman"/>
      <family val="1"/>
      <charset val="204"/>
    </font>
    <font>
      <sz val="9"/>
      <color theme="1"/>
      <name val="Times New Roman"/>
      <family val="1"/>
      <charset val="204"/>
    </font>
    <font>
      <sz val="10"/>
      <color theme="1"/>
      <name val="Calibri"/>
      <family val="2"/>
      <scheme val="minor"/>
    </font>
    <font>
      <sz val="10"/>
      <color indexed="8"/>
      <name val="Times New Roman"/>
      <family val="1"/>
      <charset val="204"/>
    </font>
    <font>
      <sz val="11"/>
      <color theme="1"/>
      <name val="Times New Roman"/>
      <family val="1"/>
      <charset val="204"/>
    </font>
    <font>
      <b/>
      <sz val="6"/>
      <name val="Times New Roman"/>
      <family val="1"/>
      <charset val="204"/>
    </font>
    <font>
      <i/>
      <sz val="14"/>
      <name val="Times New Roman"/>
      <family val="1"/>
      <charset val="204"/>
    </font>
    <font>
      <sz val="10"/>
      <color rgb="FFFF0000"/>
      <name val="Calibri"/>
      <family val="2"/>
      <scheme val="minor"/>
    </font>
    <font>
      <sz val="11"/>
      <color rgb="FFFF0000"/>
      <name val="Calibri"/>
      <family val="2"/>
      <scheme val="minor"/>
    </font>
    <font>
      <sz val="14"/>
      <color rgb="FFFF0000"/>
      <name val="Times New Roman"/>
      <family val="1"/>
      <charset val="204"/>
    </font>
    <font>
      <b/>
      <sz val="10"/>
      <color theme="1"/>
      <name val="Times New Roman"/>
      <family val="1"/>
      <charset val="204"/>
    </font>
    <font>
      <sz val="10"/>
      <name val="Calibri"/>
      <family val="2"/>
      <scheme val="minor"/>
    </font>
    <font>
      <sz val="9"/>
      <color indexed="81"/>
      <name val="Tahoma"/>
      <family val="2"/>
      <charset val="204"/>
    </font>
    <font>
      <b/>
      <sz val="9"/>
      <color indexed="81"/>
      <name val="Tahoma"/>
      <family val="2"/>
      <charset val="204"/>
    </font>
    <font>
      <b/>
      <sz val="10"/>
      <color rgb="FF000000"/>
      <name val="Times New Roman"/>
      <family val="1"/>
      <charset val="204"/>
    </font>
    <font>
      <sz val="8"/>
      <color indexed="81"/>
      <name val="Tahoma"/>
      <family val="2"/>
      <charset val="204"/>
    </font>
    <font>
      <b/>
      <sz val="8"/>
      <color indexed="81"/>
      <name val="Tahoma"/>
      <family val="2"/>
      <charset val="204"/>
    </font>
    <font>
      <sz val="11"/>
      <color rgb="FF000000"/>
      <name val="Calibri"/>
      <family val="2"/>
      <charset val="204"/>
    </font>
    <font>
      <sz val="14"/>
      <color theme="1"/>
      <name val="Times New Roman"/>
      <family val="1"/>
      <charset val="204"/>
    </font>
    <font>
      <b/>
      <sz val="11"/>
      <color theme="1"/>
      <name val="Calibri"/>
      <family val="2"/>
      <charset val="204"/>
      <scheme val="minor"/>
    </font>
    <font>
      <sz val="12"/>
      <color theme="1"/>
      <name val="Calibri"/>
      <family val="2"/>
      <scheme val="minor"/>
    </font>
    <font>
      <b/>
      <sz val="12"/>
      <color rgb="FFFF0000"/>
      <name val="Times New Roman"/>
      <family val="1"/>
      <charset val="204"/>
    </font>
    <font>
      <u/>
      <sz val="12"/>
      <color theme="1"/>
      <name val="Times New Roman"/>
      <family val="1"/>
      <charset val="204"/>
    </font>
    <font>
      <b/>
      <sz val="12"/>
      <color rgb="FF0070C0"/>
      <name val="Times New Roman"/>
      <family val="1"/>
      <charset val="204"/>
    </font>
    <font>
      <b/>
      <sz val="12"/>
      <name val="Times New Roman"/>
      <family val="1"/>
      <charset val="204"/>
    </font>
    <font>
      <sz val="12"/>
      <color rgb="FFFF0000"/>
      <name val="Times New Roman"/>
      <family val="1"/>
      <charset val="204"/>
    </font>
    <font>
      <b/>
      <u/>
      <sz val="12"/>
      <name val="Times New Roman"/>
      <family val="1"/>
      <charset val="204"/>
    </font>
    <font>
      <u/>
      <sz val="12"/>
      <name val="Times New Roman"/>
      <family val="1"/>
      <charset val="204"/>
    </font>
    <font>
      <b/>
      <u/>
      <sz val="12"/>
      <color theme="1"/>
      <name val="Times New Roman"/>
      <family val="1"/>
      <charset val="204"/>
    </font>
    <font>
      <b/>
      <sz val="9"/>
      <name val="Times New Roman"/>
      <family val="1"/>
      <charset val="204"/>
    </font>
    <font>
      <u/>
      <sz val="12"/>
      <color rgb="FFFF0000"/>
      <name val="Times New Roman"/>
      <family val="1"/>
      <charset val="204"/>
    </font>
    <font>
      <sz val="12"/>
      <name val="Calibri"/>
      <family val="2"/>
      <scheme val="minor"/>
    </font>
    <font>
      <sz val="18"/>
      <color rgb="FF000000"/>
      <name val="Times New Roman"/>
      <family val="1"/>
      <charset val="204"/>
    </font>
    <font>
      <sz val="18"/>
      <color rgb="FF000000"/>
      <name val="Calibri"/>
      <family val="2"/>
      <charset val="204"/>
    </font>
    <font>
      <sz val="10"/>
      <color rgb="FF000000"/>
      <name val="Times New Roman"/>
      <family val="1"/>
      <charset val="204"/>
    </font>
    <font>
      <sz val="10"/>
      <color rgb="FF000000"/>
      <name val="Calibri"/>
      <family val="2"/>
      <charset val="204"/>
    </font>
    <font>
      <sz val="10"/>
      <name val="Calibri"/>
      <family val="2"/>
      <charset val="204"/>
    </font>
    <font>
      <sz val="14"/>
      <color rgb="FFFF0000"/>
      <name val="Calibri"/>
      <family val="2"/>
      <charset val="204"/>
    </font>
    <font>
      <sz val="10"/>
      <color rgb="FFFF0000"/>
      <name val="Calibri"/>
      <family val="2"/>
      <charset val="204"/>
    </font>
    <font>
      <sz val="14"/>
      <color rgb="FF000000"/>
      <name val="Times New Roman"/>
      <family val="1"/>
      <charset val="204"/>
    </font>
    <font>
      <sz val="14"/>
      <color rgb="FF000000"/>
      <name val="Calibri"/>
      <family val="2"/>
      <charset val="204"/>
    </font>
    <font>
      <b/>
      <sz val="9"/>
      <color theme="1"/>
      <name val="Times New Roman"/>
      <family val="1"/>
      <charset val="204"/>
    </font>
    <font>
      <sz val="11"/>
      <color rgb="FFFFFFFF"/>
      <name val="Times New Roman"/>
      <family val="1"/>
      <charset val="204"/>
    </font>
    <font>
      <sz val="12"/>
      <color rgb="FF000000"/>
      <name val="Times New Roman"/>
      <family val="1"/>
      <charset val="204"/>
    </font>
    <font>
      <sz val="12"/>
      <color rgb="FF000000"/>
      <name val="Calibri"/>
      <family val="2"/>
      <charset val="204"/>
    </font>
    <font>
      <sz val="12"/>
      <name val="Calibri"/>
      <family val="2"/>
      <charset val="204"/>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s>
  <cellStyleXfs count="2">
    <xf numFmtId="0" fontId="0" fillId="0" borderId="0"/>
    <xf numFmtId="0" fontId="19" fillId="0" borderId="0">
      <alignment vertical="center"/>
    </xf>
  </cellStyleXfs>
  <cellXfs count="845">
    <xf numFmtId="0" fontId="0" fillId="0" borderId="0" xfId="0"/>
    <xf numFmtId="0" fontId="4" fillId="0" borderId="0" xfId="0" applyFont="1"/>
    <xf numFmtId="0" fontId="4" fillId="0" borderId="0" xfId="0" applyFont="1" applyAlignment="1"/>
    <xf numFmtId="0" fontId="5" fillId="0" borderId="0" xfId="0" applyFont="1" applyAlignment="1"/>
    <xf numFmtId="0" fontId="5" fillId="0" borderId="0" xfId="0" applyFont="1" applyFill="1" applyAlignment="1"/>
    <xf numFmtId="0" fontId="5" fillId="0" borderId="0" xfId="0" applyFont="1"/>
    <xf numFmtId="0" fontId="8" fillId="0" borderId="0" xfId="0" applyFont="1"/>
    <xf numFmtId="0" fontId="9" fillId="0" borderId="0" xfId="0" applyFont="1"/>
    <xf numFmtId="0" fontId="7" fillId="0" borderId="0" xfId="0" applyFont="1" applyAlignment="1"/>
    <xf numFmtId="0" fontId="4" fillId="0" borderId="0" xfId="0" applyFont="1" applyBorder="1" applyAlignment="1">
      <alignment horizontal="left"/>
    </xf>
    <xf numFmtId="0" fontId="4" fillId="0" borderId="0" xfId="0" applyFont="1" applyFill="1" applyBorder="1" applyAlignment="1">
      <alignment horizontal="left"/>
    </xf>
    <xf numFmtId="0" fontId="10" fillId="0" borderId="0" xfId="0" applyFont="1" applyBorder="1"/>
    <xf numFmtId="0" fontId="7" fillId="0" borderId="0" xfId="0" applyFont="1" applyBorder="1"/>
    <xf numFmtId="0" fontId="7" fillId="0" borderId="0" xfId="0" applyFont="1" applyFill="1" applyBorder="1"/>
    <xf numFmtId="0" fontId="6" fillId="0" borderId="0" xfId="0" applyFont="1" applyBorder="1"/>
    <xf numFmtId="0" fontId="5" fillId="0" borderId="0" xfId="0" applyFont="1" applyBorder="1"/>
    <xf numFmtId="0" fontId="5" fillId="0" borderId="0" xfId="0" applyFont="1" applyBorder="1" applyAlignment="1"/>
    <xf numFmtId="0" fontId="4" fillId="0" borderId="0" xfId="0" applyFont="1" applyBorder="1" applyAlignment="1"/>
    <xf numFmtId="0" fontId="12" fillId="0" borderId="0" xfId="0" applyNumberFormat="1" applyFont="1" applyBorder="1"/>
    <xf numFmtId="0" fontId="12" fillId="0" borderId="0" xfId="0" applyNumberFormat="1" applyFont="1" applyBorder="1" applyAlignment="1">
      <alignment vertical="center"/>
    </xf>
    <xf numFmtId="0" fontId="0" fillId="0" borderId="0" xfId="0" applyBorder="1"/>
    <xf numFmtId="0" fontId="16" fillId="0" borderId="7"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1" xfId="0" applyFont="1" applyBorder="1" applyAlignment="1">
      <alignment horizontal="center" vertical="center" wrapText="1"/>
    </xf>
    <xf numFmtId="0" fontId="6" fillId="0" borderId="0" xfId="0" applyFont="1" applyAlignment="1">
      <alignment vertical="center"/>
    </xf>
    <xf numFmtId="0" fontId="6" fillId="0" borderId="0" xfId="0" applyFont="1"/>
    <xf numFmtId="0" fontId="5" fillId="0" borderId="0" xfId="0" applyFont="1" applyBorder="1" applyAlignment="1">
      <alignment horizontal="left"/>
    </xf>
    <xf numFmtId="0" fontId="5" fillId="0" borderId="0" xfId="0" applyFont="1" applyFill="1" applyBorder="1" applyAlignment="1"/>
    <xf numFmtId="0" fontId="7" fillId="0" borderId="0" xfId="0" applyFont="1"/>
    <xf numFmtId="0" fontId="13" fillId="0" borderId="7" xfId="0" applyFont="1" applyBorder="1" applyAlignment="1">
      <alignment horizontal="center" vertical="center" wrapText="1"/>
    </xf>
    <xf numFmtId="0" fontId="20" fillId="0" borderId="0" xfId="0" applyFont="1" applyAlignment="1">
      <alignment horizontal="left" vertical="center"/>
    </xf>
    <xf numFmtId="0" fontId="6" fillId="0" borderId="0" xfId="0" applyFont="1" applyAlignment="1"/>
    <xf numFmtId="0" fontId="6" fillId="0" borderId="0" xfId="0" applyFont="1" applyFill="1" applyBorder="1" applyAlignment="1"/>
    <xf numFmtId="0" fontId="16" fillId="3" borderId="7" xfId="0" applyFont="1" applyFill="1" applyBorder="1" applyAlignment="1">
      <alignment horizontal="center" vertical="center" wrapText="1"/>
    </xf>
    <xf numFmtId="0" fontId="17" fillId="0" borderId="0" xfId="0" applyFont="1" applyAlignment="1">
      <alignment vertical="center"/>
    </xf>
    <xf numFmtId="0" fontId="10" fillId="0" borderId="0" xfId="0" applyNumberFormat="1" applyFont="1" applyBorder="1" applyAlignment="1">
      <alignment horizontal="center" vertical="center"/>
    </xf>
    <xf numFmtId="0" fontId="10" fillId="0" borderId="0" xfId="0" applyNumberFormat="1" applyFont="1" applyBorder="1" applyAlignment="1">
      <alignment vertical="center"/>
    </xf>
    <xf numFmtId="0" fontId="23" fillId="0" borderId="0" xfId="0" applyFont="1"/>
    <xf numFmtId="0" fontId="7" fillId="0" borderId="0" xfId="0" applyNumberFormat="1" applyFont="1" applyBorder="1" applyAlignment="1">
      <alignment horizontal="center" vertical="center"/>
    </xf>
    <xf numFmtId="0" fontId="7" fillId="0" borderId="0" xfId="0" applyNumberFormat="1" applyFont="1" applyBorder="1" applyAlignment="1">
      <alignment vertical="center"/>
    </xf>
    <xf numFmtId="0" fontId="0" fillId="0" borderId="0" xfId="0" applyFont="1"/>
    <xf numFmtId="0" fontId="24" fillId="0" borderId="0" xfId="0" applyNumberFormat="1" applyFont="1" applyBorder="1" applyAlignment="1">
      <alignment vertical="center" wrapText="1"/>
    </xf>
    <xf numFmtId="0" fontId="10" fillId="0" borderId="0" xfId="0" applyNumberFormat="1" applyFont="1" applyBorder="1" applyAlignment="1">
      <alignment vertical="top" wrapText="1"/>
    </xf>
    <xf numFmtId="0" fontId="10" fillId="0" borderId="0" xfId="0" applyNumberFormat="1" applyFont="1" applyBorder="1" applyAlignment="1">
      <alignment vertical="top"/>
    </xf>
    <xf numFmtId="0" fontId="10" fillId="0" borderId="0" xfId="0" applyNumberFormat="1" applyFont="1" applyBorder="1"/>
    <xf numFmtId="0" fontId="10" fillId="0" borderId="0" xfId="0" applyNumberFormat="1" applyFont="1" applyBorder="1" applyAlignment="1">
      <alignment horizontal="center"/>
    </xf>
    <xf numFmtId="0" fontId="6" fillId="0" borderId="0" xfId="0" applyFont="1" applyFill="1" applyBorder="1"/>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3" fillId="0" borderId="7" xfId="0" applyFont="1" applyBorder="1" applyAlignment="1">
      <alignment horizontal="center" vertical="center"/>
    </xf>
    <xf numFmtId="0" fontId="14" fillId="0" borderId="7" xfId="0" applyFont="1" applyBorder="1" applyAlignment="1">
      <alignment horizontal="center" vertical="center" wrapText="1"/>
    </xf>
    <xf numFmtId="0" fontId="26" fillId="0" borderId="2" xfId="0" applyFont="1" applyBorder="1" applyAlignment="1">
      <alignment horizontal="center" vertical="center"/>
    </xf>
    <xf numFmtId="0" fontId="26" fillId="0" borderId="11" xfId="0" applyFont="1" applyBorder="1" applyAlignment="1">
      <alignment horizontal="center" vertical="center" wrapText="1"/>
    </xf>
    <xf numFmtId="0" fontId="26" fillId="0" borderId="23" xfId="0" applyFont="1" applyBorder="1" applyAlignment="1">
      <alignment horizontal="center" vertical="center"/>
    </xf>
    <xf numFmtId="0" fontId="26" fillId="0" borderId="22" xfId="0" applyFont="1" applyBorder="1" applyAlignment="1">
      <alignment horizontal="center" vertical="center" wrapText="1"/>
    </xf>
    <xf numFmtId="0" fontId="26" fillId="0" borderId="8" xfId="0" applyFont="1" applyBorder="1" applyAlignment="1">
      <alignment horizontal="center" vertical="center"/>
    </xf>
    <xf numFmtId="0" fontId="26" fillId="0" borderId="22" xfId="0" applyFont="1" applyBorder="1" applyAlignment="1">
      <alignment horizontal="center" vertical="center"/>
    </xf>
    <xf numFmtId="0" fontId="26" fillId="0" borderId="12" xfId="0" applyFont="1" applyBorder="1" applyAlignment="1">
      <alignment horizontal="center" vertical="center"/>
    </xf>
    <xf numFmtId="0" fontId="0" fillId="0" borderId="7" xfId="0" applyBorder="1"/>
    <xf numFmtId="0" fontId="16" fillId="0" borderId="7" xfId="0" applyFont="1" applyFill="1" applyBorder="1" applyAlignment="1">
      <alignment horizontal="center" vertical="center" wrapText="1"/>
    </xf>
    <xf numFmtId="0" fontId="29" fillId="0" borderId="0" xfId="0" applyFont="1"/>
    <xf numFmtId="0" fontId="30" fillId="0" borderId="0" xfId="0" applyFont="1" applyAlignment="1"/>
    <xf numFmtId="0" fontId="23" fillId="0" borderId="0" xfId="0" applyFont="1" applyBorder="1"/>
    <xf numFmtId="0" fontId="10" fillId="0" borderId="0" xfId="0" applyNumberFormat="1" applyFont="1" applyBorder="1" applyAlignment="1"/>
    <xf numFmtId="0" fontId="26" fillId="0" borderId="11" xfId="0" applyFont="1" applyBorder="1" applyAlignment="1">
      <alignment horizontal="center" vertical="center"/>
    </xf>
    <xf numFmtId="0" fontId="23" fillId="3" borderId="0" xfId="0" applyFont="1" applyFill="1" applyBorder="1"/>
    <xf numFmtId="0" fontId="28" fillId="3" borderId="0" xfId="0" applyFont="1" applyFill="1"/>
    <xf numFmtId="0" fontId="23" fillId="3" borderId="0" xfId="0" applyFont="1" applyFill="1"/>
    <xf numFmtId="0" fontId="23" fillId="4" borderId="0" xfId="0" applyFont="1" applyFill="1" applyBorder="1"/>
    <xf numFmtId="0" fontId="23" fillId="4" borderId="0" xfId="0" applyFont="1" applyFill="1"/>
    <xf numFmtId="0" fontId="23" fillId="5" borderId="0" xfId="0" applyFont="1" applyFill="1" applyBorder="1"/>
    <xf numFmtId="0" fontId="23" fillId="5" borderId="0" xfId="0" applyFont="1" applyFill="1"/>
    <xf numFmtId="0" fontId="38" fillId="0" borderId="0" xfId="1" applyFont="1" applyAlignment="1">
      <alignment wrapText="1"/>
    </xf>
    <xf numFmtId="0" fontId="15" fillId="0" borderId="62" xfId="0" applyFont="1" applyBorder="1" applyAlignment="1">
      <alignment horizontal="center" vertical="center" wrapText="1"/>
    </xf>
    <xf numFmtId="0" fontId="15" fillId="0" borderId="59" xfId="0" applyFont="1" applyBorder="1" applyAlignment="1">
      <alignment horizontal="center" vertical="center" wrapText="1"/>
    </xf>
    <xf numFmtId="0" fontId="15" fillId="4" borderId="66" xfId="0" applyFont="1" applyFill="1" applyBorder="1" applyAlignment="1">
      <alignment vertical="center" wrapText="1"/>
    </xf>
    <xf numFmtId="0" fontId="15" fillId="4" borderId="64" xfId="0" applyFont="1" applyFill="1" applyBorder="1" applyAlignment="1">
      <alignment horizontal="center" vertical="center" wrapText="1"/>
    </xf>
    <xf numFmtId="0" fontId="15" fillId="4" borderId="64" xfId="0" applyFont="1" applyFill="1" applyBorder="1" applyAlignment="1">
      <alignment vertical="center" wrapText="1"/>
    </xf>
    <xf numFmtId="0" fontId="15" fillId="4" borderId="64" xfId="0" applyFont="1" applyFill="1" applyBorder="1" applyAlignment="1">
      <alignment horizontal="justify" vertical="center" wrapText="1"/>
    </xf>
    <xf numFmtId="0" fontId="3" fillId="4" borderId="64" xfId="0" applyFont="1" applyFill="1" applyBorder="1" applyAlignment="1">
      <alignment horizontal="center" vertical="center" wrapText="1"/>
    </xf>
    <xf numFmtId="0" fontId="1" fillId="4" borderId="64" xfId="0" applyFont="1" applyFill="1" applyBorder="1" applyAlignment="1">
      <alignment horizontal="justify" vertical="center" wrapText="1"/>
    </xf>
    <xf numFmtId="0" fontId="15" fillId="4" borderId="67" xfId="0" applyFont="1" applyFill="1" applyBorder="1" applyAlignment="1">
      <alignment vertical="center" wrapText="1"/>
    </xf>
    <xf numFmtId="0" fontId="15" fillId="4" borderId="66" xfId="0" applyFont="1" applyFill="1" applyBorder="1" applyAlignment="1">
      <alignment horizontal="justify" vertical="center" wrapText="1"/>
    </xf>
    <xf numFmtId="0" fontId="28" fillId="4" borderId="0" xfId="0" applyFont="1" applyFill="1"/>
    <xf numFmtId="0" fontId="31"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44" fillId="3" borderId="7" xfId="0" applyFont="1" applyFill="1" applyBorder="1" applyAlignment="1">
      <alignment horizontal="center"/>
    </xf>
    <xf numFmtId="0" fontId="42" fillId="3" borderId="3" xfId="0" applyFont="1" applyFill="1" applyBorder="1" applyAlignment="1">
      <alignment horizontal="center" vertical="center" wrapText="1"/>
    </xf>
    <xf numFmtId="0" fontId="43" fillId="3" borderId="5" xfId="0" applyFont="1" applyFill="1" applyBorder="1" applyAlignment="1">
      <alignment horizontal="center" vertical="center" wrapText="1"/>
    </xf>
    <xf numFmtId="0" fontId="43" fillId="3" borderId="3" xfId="0" applyFont="1" applyFill="1" applyBorder="1" applyAlignment="1">
      <alignment horizontal="center" vertical="center" wrapText="1"/>
    </xf>
    <xf numFmtId="0" fontId="43" fillId="3" borderId="7" xfId="0" applyFont="1" applyFill="1" applyBorder="1" applyAlignment="1">
      <alignment horizontal="center" vertical="center" wrapText="1"/>
    </xf>
    <xf numFmtId="0" fontId="2" fillId="3" borderId="5" xfId="0" applyFont="1" applyFill="1" applyBorder="1" applyAlignment="1">
      <alignment horizontal="center"/>
    </xf>
    <xf numFmtId="0" fontId="45" fillId="2" borderId="9" xfId="0" applyFont="1" applyFill="1" applyBorder="1" applyAlignment="1">
      <alignment horizontal="center" vertical="center" wrapText="1"/>
    </xf>
    <xf numFmtId="0" fontId="45" fillId="2" borderId="19" xfId="0" applyFont="1" applyFill="1" applyBorder="1" applyAlignment="1">
      <alignment horizontal="center" vertical="center" wrapText="1"/>
    </xf>
    <xf numFmtId="0" fontId="45" fillId="2" borderId="20" xfId="0" applyFont="1" applyFill="1" applyBorder="1" applyAlignment="1">
      <alignment horizontal="center" vertical="center" wrapText="1"/>
    </xf>
    <xf numFmtId="0" fontId="45" fillId="2" borderId="29" xfId="0" applyFont="1" applyFill="1" applyBorder="1" applyAlignment="1">
      <alignment horizontal="center" vertical="center" wrapText="1"/>
    </xf>
    <xf numFmtId="0" fontId="45" fillId="2" borderId="30" xfId="0" applyFont="1" applyFill="1" applyBorder="1" applyAlignment="1">
      <alignment horizontal="center" vertical="center" wrapText="1"/>
    </xf>
    <xf numFmtId="0" fontId="45" fillId="2" borderId="5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49" fillId="5" borderId="15" xfId="0" applyFont="1" applyFill="1" applyBorder="1" applyAlignment="1">
      <alignment horizontal="center" vertical="center" wrapText="1"/>
    </xf>
    <xf numFmtId="0" fontId="49" fillId="5"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49" fillId="5" borderId="5" xfId="0" applyFont="1" applyFill="1" applyBorder="1" applyAlignment="1">
      <alignment horizontal="center" vertical="center" wrapText="1"/>
    </xf>
    <xf numFmtId="0" fontId="49" fillId="5" borderId="7"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44" fillId="5" borderId="7" xfId="0" applyFont="1" applyFill="1" applyBorder="1" applyAlignment="1">
      <alignment horizontal="center"/>
    </xf>
    <xf numFmtId="0" fontId="15" fillId="5" borderId="5"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19" xfId="0" applyFont="1" applyFill="1" applyBorder="1" applyAlignment="1">
      <alignment horizontal="center" vertical="center" wrapText="1"/>
    </xf>
    <xf numFmtId="0" fontId="45" fillId="3" borderId="20" xfId="0" applyFont="1" applyFill="1" applyBorder="1" applyAlignment="1">
      <alignment horizontal="center" vertical="center" wrapText="1"/>
    </xf>
    <xf numFmtId="0" fontId="32" fillId="3" borderId="0" xfId="0" applyFont="1" applyFill="1"/>
    <xf numFmtId="0" fontId="45" fillId="3" borderId="29" xfId="0" applyFont="1" applyFill="1" applyBorder="1" applyAlignment="1">
      <alignment horizontal="center" vertical="center" wrapText="1"/>
    </xf>
    <xf numFmtId="0" fontId="45" fillId="3" borderId="30" xfId="0" applyFont="1" applyFill="1" applyBorder="1" applyAlignment="1">
      <alignment horizontal="center" vertical="center" wrapText="1"/>
    </xf>
    <xf numFmtId="0" fontId="45" fillId="3" borderId="52"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8" fillId="3" borderId="6"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47" fillId="3" borderId="7" xfId="0" applyFont="1" applyFill="1" applyBorder="1" applyAlignment="1">
      <alignment horizontal="center" vertical="center" wrapText="1"/>
    </xf>
    <xf numFmtId="0" fontId="48" fillId="3" borderId="7" xfId="0" applyFont="1" applyFill="1" applyBorder="1" applyAlignment="1">
      <alignment horizontal="center" vertical="center" wrapText="1"/>
    </xf>
    <xf numFmtId="0" fontId="17" fillId="3" borderId="4" xfId="0" applyFont="1" applyFill="1" applyBorder="1" applyAlignment="1">
      <alignment horizontal="center" vertical="center" wrapText="1"/>
    </xf>
    <xf numFmtId="49" fontId="17" fillId="3" borderId="18" xfId="0" applyNumberFormat="1" applyFont="1" applyFill="1" applyBorder="1" applyAlignment="1">
      <alignment horizontal="center" vertical="center" wrapText="1"/>
    </xf>
    <xf numFmtId="0" fontId="45" fillId="3" borderId="13" xfId="0" applyFont="1" applyFill="1" applyBorder="1" applyAlignment="1">
      <alignment horizontal="center" vertical="center" wrapText="1"/>
    </xf>
    <xf numFmtId="0" fontId="45" fillId="3" borderId="2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9" fillId="3" borderId="15" xfId="0" applyFont="1" applyFill="1" applyBorder="1" applyAlignment="1">
      <alignment horizontal="center" vertical="center" wrapText="1"/>
    </xf>
    <xf numFmtId="0" fontId="49" fillId="3" borderId="6"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32" fillId="3" borderId="0" xfId="0" applyFont="1" applyFill="1" applyBorder="1"/>
    <xf numFmtId="0" fontId="17" fillId="3" borderId="70" xfId="0" applyFont="1" applyFill="1" applyBorder="1" applyAlignment="1">
      <alignment horizontal="center" vertical="center" wrapText="1"/>
    </xf>
    <xf numFmtId="0" fontId="48" fillId="3" borderId="71" xfId="0" applyFont="1" applyFill="1" applyBorder="1" applyAlignment="1">
      <alignment horizontal="center" vertical="center" wrapText="1"/>
    </xf>
    <xf numFmtId="0" fontId="54" fillId="0" borderId="0" xfId="1" applyFont="1" applyAlignment="1">
      <alignment wrapText="1"/>
    </xf>
    <xf numFmtId="0" fontId="53" fillId="0" borderId="7" xfId="1" applyFont="1" applyFill="1" applyBorder="1" applyAlignment="1">
      <alignment horizontal="center" vertical="center" wrapText="1"/>
    </xf>
    <xf numFmtId="0" fontId="53" fillId="0" borderId="7" xfId="1" applyFont="1" applyFill="1" applyBorder="1" applyAlignment="1">
      <alignment horizontal="left" vertical="center" wrapText="1"/>
    </xf>
    <xf numFmtId="0" fontId="53" fillId="0" borderId="7" xfId="1" applyFont="1" applyFill="1" applyBorder="1" applyAlignment="1">
      <alignment vertical="center" wrapText="1"/>
    </xf>
    <xf numFmtId="0" fontId="17" fillId="3" borderId="1"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5" fillId="0" borderId="0" xfId="0" applyFont="1" applyAlignment="1">
      <alignment horizontal="center"/>
    </xf>
    <xf numFmtId="0" fontId="6" fillId="0" borderId="0" xfId="0" applyFont="1" applyAlignment="1">
      <alignment vertical="top" wrapText="1"/>
    </xf>
    <xf numFmtId="0" fontId="55"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56" fillId="0" borderId="0" xfId="0" applyFont="1" applyAlignment="1"/>
    <xf numFmtId="0" fontId="57" fillId="0" borderId="0" xfId="0" applyFont="1" applyAlignment="1">
      <alignment vertical="center"/>
    </xf>
    <xf numFmtId="0" fontId="0" fillId="0" borderId="0" xfId="0" applyAlignment="1">
      <alignment vertical="center"/>
    </xf>
    <xf numFmtId="0" fontId="58" fillId="0" borderId="0" xfId="0" applyFont="1" applyAlignment="1"/>
    <xf numFmtId="0" fontId="5" fillId="0" borderId="0" xfId="0" applyFont="1" applyAlignment="1">
      <alignment horizontal="center" vertical="center" wrapText="1"/>
    </xf>
    <xf numFmtId="0" fontId="59" fillId="0" borderId="0" xfId="0" applyFont="1" applyAlignment="1"/>
    <xf numFmtId="0" fontId="60" fillId="0" borderId="0" xfId="0" applyFont="1" applyAlignment="1">
      <alignment vertical="center"/>
    </xf>
    <xf numFmtId="0" fontId="61" fillId="0" borderId="0" xfId="0" applyFont="1" applyAlignment="1"/>
    <xf numFmtId="0" fontId="60" fillId="0" borderId="0" xfId="0" applyFont="1" applyAlignment="1"/>
    <xf numFmtId="0" fontId="60" fillId="0" borderId="0" xfId="0" applyFont="1" applyAlignment="1">
      <alignment horizontal="left" vertical="center"/>
    </xf>
    <xf numFmtId="0" fontId="60" fillId="0" borderId="0" xfId="0" applyFont="1" applyAlignment="1">
      <alignment horizontal="right" vertical="center"/>
    </xf>
    <xf numFmtId="0" fontId="15" fillId="3" borderId="15"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5" fillId="0" borderId="0" xfId="0" applyFont="1" applyFill="1" applyBorder="1" applyAlignment="1">
      <alignment horizontal="left"/>
    </xf>
    <xf numFmtId="0" fontId="5" fillId="0" borderId="0" xfId="0" applyFont="1" applyAlignment="1">
      <alignment horizontal="center"/>
    </xf>
    <xf numFmtId="0" fontId="6" fillId="0" borderId="0" xfId="0" applyFont="1" applyAlignment="1">
      <alignment horizontal="left"/>
    </xf>
    <xf numFmtId="0" fontId="39" fillId="0" borderId="0" xfId="0" applyFont="1"/>
    <xf numFmtId="0" fontId="6" fillId="0" borderId="0" xfId="0" applyFont="1" applyBorder="1" applyAlignment="1">
      <alignment wrapText="1"/>
    </xf>
    <xf numFmtId="0" fontId="15" fillId="3" borderId="1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46" fillId="3" borderId="3"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46" fillId="3" borderId="3"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41" fillId="3" borderId="5" xfId="0" applyFont="1" applyFill="1" applyBorder="1"/>
    <xf numFmtId="0" fontId="41" fillId="3" borderId="7" xfId="0" applyFont="1" applyFill="1" applyBorder="1"/>
    <xf numFmtId="0" fontId="23" fillId="3" borderId="1" xfId="0" applyFont="1" applyFill="1" applyBorder="1"/>
    <xf numFmtId="0" fontId="46" fillId="3" borderId="5"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51" fillId="3" borderId="21" xfId="0" applyFont="1" applyFill="1" applyBorder="1" applyAlignment="1">
      <alignment horizontal="center" vertical="center" wrapText="1"/>
    </xf>
    <xf numFmtId="0" fontId="28" fillId="3" borderId="0" xfId="0" applyFont="1" applyFill="1" applyBorder="1"/>
    <xf numFmtId="0" fontId="42" fillId="3" borderId="7" xfId="0" applyFont="1" applyFill="1" applyBorder="1" applyAlignment="1">
      <alignment horizontal="center"/>
    </xf>
    <xf numFmtId="0" fontId="46" fillId="3" borderId="7" xfId="0" applyFont="1" applyFill="1" applyBorder="1" applyAlignment="1">
      <alignment horizontal="center" vertical="center" wrapText="1"/>
    </xf>
    <xf numFmtId="0" fontId="46" fillId="3" borderId="6"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52" fillId="3" borderId="7" xfId="0" applyFont="1" applyFill="1" applyBorder="1"/>
    <xf numFmtId="0" fontId="48" fillId="3" borderId="1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46" fillId="3" borderId="16" xfId="0" applyFont="1" applyFill="1" applyBorder="1" applyAlignment="1">
      <alignment horizontal="center" vertical="center" wrapText="1"/>
    </xf>
    <xf numFmtId="0" fontId="42" fillId="3" borderId="5" xfId="0" applyFont="1" applyFill="1" applyBorder="1" applyAlignment="1">
      <alignment horizontal="center"/>
    </xf>
    <xf numFmtId="0" fontId="44" fillId="3" borderId="3" xfId="0" applyFont="1" applyFill="1" applyBorder="1" applyAlignment="1">
      <alignment horizontal="center" vertical="center" wrapText="1"/>
    </xf>
    <xf numFmtId="0" fontId="41" fillId="3" borderId="2" xfId="0" applyFont="1" applyFill="1" applyBorder="1"/>
    <xf numFmtId="0" fontId="17" fillId="3" borderId="1" xfId="0" applyFont="1" applyFill="1" applyBorder="1" applyAlignment="1">
      <alignment horizontal="center" vertical="center" wrapText="1"/>
    </xf>
    <xf numFmtId="0" fontId="44" fillId="3" borderId="7" xfId="0" applyFont="1" applyFill="1" applyBorder="1" applyAlignment="1">
      <alignment horizontal="center" vertical="center"/>
    </xf>
    <xf numFmtId="0" fontId="32" fillId="4" borderId="0" xfId="0" applyFont="1" applyFill="1" applyBorder="1"/>
    <xf numFmtId="0" fontId="32" fillId="4" borderId="0" xfId="0" applyFont="1" applyFill="1"/>
    <xf numFmtId="0" fontId="6"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left"/>
    </xf>
    <xf numFmtId="0" fontId="63" fillId="0" borderId="0" xfId="0" applyFont="1" applyAlignment="1"/>
    <xf numFmtId="0" fontId="64" fillId="0" borderId="0" xfId="0" applyFont="1" applyAlignment="1"/>
    <xf numFmtId="0" fontId="65" fillId="0" borderId="0" xfId="0" applyFont="1" applyAlignment="1"/>
    <xf numFmtId="0" fontId="64" fillId="0" borderId="0" xfId="0" applyFont="1" applyAlignment="1">
      <alignment horizontal="center"/>
    </xf>
    <xf numFmtId="0" fontId="66" fillId="0" borderId="0" xfId="0" applyFont="1" applyAlignment="1">
      <alignment vertical="center"/>
    </xf>
    <xf numFmtId="0" fontId="5" fillId="0" borderId="0" xfId="0" applyFont="1" applyAlignment="1">
      <alignment horizontal="left"/>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6" fillId="0" borderId="0" xfId="0" applyFont="1" applyBorder="1" applyAlignment="1">
      <alignment horizontal="left" wrapText="1"/>
    </xf>
    <xf numFmtId="0" fontId="6" fillId="0" borderId="0" xfId="0" applyFont="1" applyBorder="1" applyAlignment="1">
      <alignment horizontal="center" wrapText="1"/>
    </xf>
    <xf numFmtId="0" fontId="5" fillId="0" borderId="0" xfId="0" applyFont="1" applyFill="1" applyBorder="1" applyAlignment="1">
      <alignment horizontal="left"/>
    </xf>
    <xf numFmtId="0" fontId="8" fillId="0" borderId="0" xfId="0" applyFont="1" applyBorder="1" applyAlignment="1">
      <alignment horizontal="center"/>
    </xf>
    <xf numFmtId="0" fontId="5" fillId="0" borderId="0" xfId="0" applyFont="1" applyBorder="1" applyAlignment="1">
      <alignment horizontal="center"/>
    </xf>
    <xf numFmtId="0" fontId="21"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left"/>
    </xf>
    <xf numFmtId="0" fontId="27"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right"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0" fillId="0" borderId="0" xfId="0" applyNumberFormat="1" applyFont="1" applyBorder="1" applyAlignment="1">
      <alignment horizontal="center" vertical="center"/>
    </xf>
    <xf numFmtId="0" fontId="10" fillId="0" borderId="0" xfId="0" applyNumberFormat="1" applyFont="1" applyBorder="1" applyAlignment="1">
      <alignment horizontal="center" vertical="top"/>
    </xf>
    <xf numFmtId="0" fontId="10" fillId="0" borderId="0" xfId="0" applyNumberFormat="1" applyFont="1" applyBorder="1" applyAlignment="1">
      <alignment horizontal="center"/>
    </xf>
    <xf numFmtId="0" fontId="7" fillId="0" borderId="7" xfId="0" applyNumberFormat="1" applyFont="1" applyBorder="1" applyAlignment="1">
      <alignment horizontal="center" vertical="center"/>
    </xf>
    <xf numFmtId="0" fontId="3" fillId="0" borderId="7" xfId="0" applyFont="1" applyBorder="1" applyAlignment="1">
      <alignment horizontal="center" vertical="center"/>
    </xf>
    <xf numFmtId="0" fontId="13" fillId="0" borderId="6" xfId="0" applyFont="1" applyBorder="1" applyAlignment="1">
      <alignment horizontal="center" vertical="center"/>
    </xf>
    <xf numFmtId="0" fontId="0" fillId="0" borderId="7" xfId="0" applyBorder="1"/>
    <xf numFmtId="0" fontId="13" fillId="0" borderId="7" xfId="0" applyFont="1" applyBorder="1" applyAlignment="1">
      <alignment horizontal="center" vertical="center"/>
    </xf>
    <xf numFmtId="0" fontId="13" fillId="0" borderId="1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7" xfId="0" applyFont="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xf>
    <xf numFmtId="0" fontId="3" fillId="0" borderId="7" xfId="0" applyFont="1" applyBorder="1" applyAlignment="1">
      <alignment horizontal="center" vertical="center" wrapText="1"/>
    </xf>
    <xf numFmtId="0" fontId="22" fillId="0" borderId="7" xfId="0" applyFont="1" applyBorder="1" applyAlignment="1">
      <alignment horizontal="justify" vertical="center" wrapText="1"/>
    </xf>
    <xf numFmtId="0" fontId="25" fillId="0" borderId="7" xfId="0" applyFont="1" applyBorder="1" applyAlignment="1">
      <alignment horizontal="center" vertical="center"/>
    </xf>
    <xf numFmtId="0" fontId="12" fillId="3" borderId="11"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12" fillId="3" borderId="0" xfId="0" applyFont="1" applyFill="1" applyBorder="1" applyAlignment="1">
      <alignment horizontal="left" vertical="center" wrapText="1"/>
    </xf>
    <xf numFmtId="0" fontId="12" fillId="3" borderId="27"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22" fillId="0" borderId="11" xfId="0" applyFont="1" applyBorder="1" applyAlignment="1">
      <alignment horizontal="left" vertical="center" wrapText="1"/>
    </xf>
    <xf numFmtId="0" fontId="22" fillId="0" borderId="8" xfId="0" applyFont="1" applyBorder="1" applyAlignment="1">
      <alignment horizontal="left" vertical="center" wrapText="1"/>
    </xf>
    <xf numFmtId="0" fontId="22" fillId="0" borderId="12" xfId="0" applyFont="1" applyBorder="1" applyAlignment="1">
      <alignment horizontal="left" vertical="center" wrapText="1"/>
    </xf>
    <xf numFmtId="0" fontId="22" fillId="0" borderId="28" xfId="0" applyFont="1" applyBorder="1" applyAlignment="1">
      <alignment horizontal="left" vertical="center" wrapText="1"/>
    </xf>
    <xf numFmtId="0" fontId="22" fillId="0" borderId="0" xfId="0" applyFont="1" applyBorder="1" applyAlignment="1">
      <alignment horizontal="left" vertical="center" wrapText="1"/>
    </xf>
    <xf numFmtId="0" fontId="22" fillId="0" borderId="27" xfId="0" applyFont="1" applyBorder="1" applyAlignment="1">
      <alignment horizontal="left" vertical="center" wrapText="1"/>
    </xf>
    <xf numFmtId="0" fontId="22" fillId="0" borderId="16"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Border="1" applyAlignment="1">
      <alignment horizontal="left" vertical="center" wrapText="1"/>
    </xf>
    <xf numFmtId="0" fontId="15" fillId="0" borderId="7" xfId="0" applyFont="1" applyBorder="1" applyAlignment="1">
      <alignment horizontal="center" vertical="center" textRotation="90"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7" xfId="0" applyFont="1" applyBorder="1" applyAlignment="1">
      <alignment vertical="center" wrapText="1"/>
    </xf>
    <xf numFmtId="0" fontId="22" fillId="0" borderId="7"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2" fillId="0" borderId="0" xfId="0" applyFont="1" applyBorder="1" applyAlignment="1">
      <alignment horizontal="center"/>
    </xf>
    <xf numFmtId="0" fontId="24" fillId="0" borderId="0" xfId="0" applyNumberFormat="1" applyFont="1" applyBorder="1" applyAlignment="1">
      <alignment horizontal="center" vertical="center" wrapText="1"/>
    </xf>
    <xf numFmtId="0" fontId="15" fillId="3" borderId="11"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5" xfId="0" applyFont="1" applyFill="1" applyBorder="1" applyAlignment="1">
      <alignment horizontal="center" vertical="center" wrapText="1"/>
    </xf>
    <xf numFmtId="49" fontId="17" fillId="3" borderId="2" xfId="0" applyNumberFormat="1" applyFont="1" applyFill="1" applyBorder="1" applyAlignment="1">
      <alignment horizontal="center" vertical="center" wrapText="1"/>
    </xf>
    <xf numFmtId="49" fontId="17" fillId="3" borderId="18" xfId="0" applyNumberFormat="1" applyFont="1" applyFill="1" applyBorder="1" applyAlignment="1">
      <alignment horizontal="center" vertical="center" wrapText="1"/>
    </xf>
    <xf numFmtId="49" fontId="17" fillId="3" borderId="51" xfId="0" applyNumberFormat="1" applyFont="1" applyFill="1" applyBorder="1" applyAlignment="1">
      <alignment horizontal="center" vertical="center" wrapText="1"/>
    </xf>
    <xf numFmtId="49" fontId="17" fillId="3" borderId="2" xfId="0" applyNumberFormat="1" applyFont="1" applyFill="1" applyBorder="1" applyAlignment="1">
      <alignment horizontal="left" vertical="center" wrapText="1"/>
    </xf>
    <xf numFmtId="49" fontId="17" fillId="3" borderId="18" xfId="0" applyNumberFormat="1" applyFont="1" applyFill="1" applyBorder="1" applyAlignment="1">
      <alignment horizontal="left" vertical="center" wrapText="1"/>
    </xf>
    <xf numFmtId="49" fontId="17" fillId="3" borderId="51" xfId="0" applyNumberFormat="1" applyFont="1" applyFill="1" applyBorder="1" applyAlignment="1">
      <alignment horizontal="left" vertical="center" wrapText="1"/>
    </xf>
    <xf numFmtId="0" fontId="17" fillId="3" borderId="23" xfId="0" applyFont="1" applyFill="1" applyBorder="1" applyAlignment="1">
      <alignment horizontal="center" vertical="center" wrapText="1"/>
    </xf>
    <xf numFmtId="0" fontId="17" fillId="3" borderId="56" xfId="0" applyFont="1" applyFill="1" applyBorder="1" applyAlignment="1">
      <alignment horizontal="center" vertical="center" wrapText="1"/>
    </xf>
    <xf numFmtId="0" fontId="17" fillId="3" borderId="65" xfId="0" applyFont="1" applyFill="1" applyBorder="1" applyAlignment="1">
      <alignment horizontal="center" vertical="center" wrapText="1"/>
    </xf>
    <xf numFmtId="1" fontId="45" fillId="2" borderId="22" xfId="0" applyNumberFormat="1" applyFont="1" applyFill="1" applyBorder="1" applyAlignment="1">
      <alignment horizontal="center" vertical="center" wrapText="1"/>
    </xf>
    <xf numFmtId="1" fontId="45" fillId="2" borderId="55" xfId="0" applyNumberFormat="1" applyFont="1" applyFill="1" applyBorder="1" applyAlignment="1">
      <alignment horizontal="center" vertical="center" wrapText="1"/>
    </xf>
    <xf numFmtId="1" fontId="45" fillId="2" borderId="63" xfId="0" applyNumberFormat="1"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18" xfId="0" applyFont="1" applyFill="1" applyBorder="1" applyAlignment="1">
      <alignment horizontal="center" vertical="center" wrapText="1"/>
    </xf>
    <xf numFmtId="0" fontId="45" fillId="2" borderId="51" xfId="0" applyFont="1" applyFill="1" applyBorder="1" applyAlignment="1">
      <alignment horizontal="center" vertical="center" wrapText="1"/>
    </xf>
    <xf numFmtId="0" fontId="45" fillId="3" borderId="2" xfId="0" applyFont="1" applyFill="1" applyBorder="1" applyAlignment="1">
      <alignment horizontal="center" vertical="center" wrapText="1"/>
    </xf>
    <xf numFmtId="0" fontId="45" fillId="3" borderId="18" xfId="0" applyFont="1" applyFill="1" applyBorder="1" applyAlignment="1">
      <alignment horizontal="center" vertical="center" wrapText="1"/>
    </xf>
    <xf numFmtId="0" fontId="45" fillId="3" borderId="5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45" fillId="2" borderId="23" xfId="0" applyFont="1" applyFill="1" applyBorder="1" applyAlignment="1">
      <alignment horizontal="center" vertical="center" wrapText="1"/>
    </xf>
    <xf numFmtId="0" fontId="45" fillId="2" borderId="56" xfId="0" applyFont="1" applyFill="1" applyBorder="1" applyAlignment="1">
      <alignment horizontal="center" vertical="center" wrapText="1"/>
    </xf>
    <xf numFmtId="0" fontId="45" fillId="2" borderId="65"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46" fillId="3" borderId="28"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0" xfId="0" applyFont="1" applyFill="1" applyBorder="1" applyAlignment="1">
      <alignment horizontal="center" vertical="center" wrapText="1"/>
    </xf>
    <xf numFmtId="0" fontId="15" fillId="3" borderId="19" xfId="0" applyFont="1" applyFill="1" applyBorder="1" applyAlignment="1">
      <alignment horizontal="center" vertical="center" wrapText="1"/>
    </xf>
    <xf numFmtId="49" fontId="15" fillId="3" borderId="7" xfId="0" applyNumberFormat="1" applyFont="1" applyFill="1" applyBorder="1" applyAlignment="1">
      <alignment horizontal="center" vertical="center" wrapText="1"/>
    </xf>
    <xf numFmtId="0" fontId="15" fillId="3" borderId="7" xfId="0" applyFont="1" applyFill="1" applyBorder="1" applyAlignment="1">
      <alignment horizontal="left" vertical="center" wrapText="1"/>
    </xf>
    <xf numFmtId="0" fontId="45" fillId="2" borderId="19" xfId="0" applyFont="1" applyFill="1" applyBorder="1" applyAlignment="1">
      <alignment horizontal="center" vertical="center" wrapText="1"/>
    </xf>
    <xf numFmtId="0" fontId="45" fillId="2" borderId="7" xfId="0" applyFont="1" applyFill="1" applyBorder="1" applyAlignment="1">
      <alignment horizontal="center" vertical="center" wrapText="1"/>
    </xf>
    <xf numFmtId="164" fontId="15" fillId="3" borderId="48" xfId="0" applyNumberFormat="1" applyFont="1" applyFill="1" applyBorder="1" applyAlignment="1">
      <alignment horizontal="center" vertical="center" wrapText="1"/>
    </xf>
    <xf numFmtId="164" fontId="15" fillId="3" borderId="45" xfId="0" applyNumberFormat="1" applyFont="1" applyFill="1" applyBorder="1" applyAlignment="1">
      <alignment horizontal="center" vertical="center" wrapText="1"/>
    </xf>
    <xf numFmtId="164" fontId="15" fillId="3" borderId="6" xfId="0" applyNumberFormat="1" applyFont="1" applyFill="1" applyBorder="1" applyAlignment="1">
      <alignment horizontal="center" vertical="center" wrapText="1"/>
    </xf>
    <xf numFmtId="164" fontId="15" fillId="3" borderId="7" xfId="0" applyNumberFormat="1" applyFont="1" applyFill="1" applyBorder="1" applyAlignment="1">
      <alignment horizontal="center" vertical="center" wrapText="1"/>
    </xf>
    <xf numFmtId="0" fontId="15" fillId="3" borderId="3" xfId="0" applyFont="1" applyFill="1" applyBorder="1" applyAlignment="1">
      <alignment horizontal="center" vertical="center" wrapText="1"/>
    </xf>
    <xf numFmtId="1" fontId="2" fillId="3" borderId="22" xfId="0" applyNumberFormat="1" applyFont="1" applyFill="1" applyBorder="1" applyAlignment="1">
      <alignment horizontal="center" vertical="center" wrapText="1"/>
    </xf>
    <xf numFmtId="1" fontId="2" fillId="3" borderId="55"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3" borderId="33" xfId="0"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1" fontId="45" fillId="3" borderId="55" xfId="0" applyNumberFormat="1" applyFont="1" applyFill="1" applyBorder="1" applyAlignment="1">
      <alignment horizontal="center" vertical="center" wrapText="1"/>
    </xf>
    <xf numFmtId="1" fontId="45" fillId="3" borderId="50" xfId="0" applyNumberFormat="1"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45"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3" borderId="30" xfId="0" applyFont="1" applyFill="1" applyBorder="1" applyAlignment="1">
      <alignment horizontal="center" vertical="center" wrapText="1"/>
    </xf>
    <xf numFmtId="0" fontId="15" fillId="3" borderId="24" xfId="0" applyFont="1" applyFill="1" applyBorder="1" applyAlignment="1">
      <alignment horizontal="center" vertical="center" wrapText="1"/>
    </xf>
    <xf numFmtId="164" fontId="17" fillId="3" borderId="22" xfId="0" applyNumberFormat="1" applyFont="1" applyFill="1" applyBorder="1" applyAlignment="1">
      <alignment horizontal="center" vertical="center" wrapText="1"/>
    </xf>
    <xf numFmtId="164" fontId="17" fillId="3" borderId="55" xfId="0" applyNumberFormat="1" applyFont="1" applyFill="1" applyBorder="1" applyAlignment="1">
      <alignment horizontal="center" vertical="center" wrapText="1"/>
    </xf>
    <xf numFmtId="164" fontId="17" fillId="3" borderId="50" xfId="0" applyNumberFormat="1" applyFont="1" applyFill="1" applyBorder="1" applyAlignment="1">
      <alignment horizontal="center" vertical="center" wrapText="1"/>
    </xf>
    <xf numFmtId="0" fontId="15" fillId="3" borderId="53" xfId="0" applyFont="1" applyFill="1" applyBorder="1" applyAlignment="1">
      <alignment horizontal="center" vertical="center" wrapText="1"/>
    </xf>
    <xf numFmtId="0" fontId="15" fillId="3" borderId="51" xfId="0" applyFont="1" applyFill="1" applyBorder="1" applyAlignment="1">
      <alignment horizontal="center" vertical="center" wrapText="1"/>
    </xf>
    <xf numFmtId="164" fontId="15" fillId="3" borderId="20" xfId="0" applyNumberFormat="1" applyFont="1" applyFill="1" applyBorder="1" applyAlignment="1">
      <alignment horizontal="center" vertical="center" wrapText="1"/>
    </xf>
    <xf numFmtId="164" fontId="15" fillId="3" borderId="21" xfId="0" applyNumberFormat="1" applyFont="1" applyFill="1" applyBorder="1" applyAlignment="1">
      <alignment horizontal="center" vertical="center" wrapText="1"/>
    </xf>
    <xf numFmtId="164" fontId="17" fillId="3" borderId="2" xfId="0" applyNumberFormat="1" applyFont="1" applyFill="1" applyBorder="1" applyAlignment="1">
      <alignment horizontal="center" vertical="center" wrapText="1"/>
    </xf>
    <xf numFmtId="164" fontId="17" fillId="3" borderId="18"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5" fillId="3" borderId="49" xfId="0" applyNumberFormat="1" applyFont="1" applyFill="1" applyBorder="1" applyAlignment="1">
      <alignment horizontal="center" vertical="center" wrapText="1"/>
    </xf>
    <xf numFmtId="164" fontId="17" fillId="3" borderId="23" xfId="0" applyNumberFormat="1" applyFont="1" applyFill="1" applyBorder="1" applyAlignment="1">
      <alignment horizontal="center" vertical="center" wrapText="1"/>
    </xf>
    <xf numFmtId="164" fontId="17" fillId="3" borderId="56" xfId="0" applyNumberFormat="1" applyFont="1" applyFill="1" applyBorder="1" applyAlignment="1">
      <alignment horizontal="center" vertical="center" wrapText="1"/>
    </xf>
    <xf numFmtId="164" fontId="17" fillId="3" borderId="49" xfId="0" applyNumberFormat="1" applyFont="1" applyFill="1" applyBorder="1" applyAlignment="1">
      <alignment horizontal="center" vertical="center" wrapText="1"/>
    </xf>
    <xf numFmtId="164" fontId="15" fillId="3" borderId="4" xfId="0" applyNumberFormat="1" applyFont="1" applyFill="1" applyBorder="1" applyAlignment="1">
      <alignment horizontal="center" vertical="center" wrapText="1"/>
    </xf>
    <xf numFmtId="164" fontId="15" fillId="3" borderId="22" xfId="0" applyNumberFormat="1" applyFont="1" applyFill="1" applyBorder="1" applyAlignment="1">
      <alignment horizontal="center" vertical="center" wrapText="1"/>
    </xf>
    <xf numFmtId="164" fontId="15" fillId="3" borderId="55" xfId="0" applyNumberFormat="1" applyFont="1" applyFill="1" applyBorder="1" applyAlignment="1">
      <alignment horizontal="center" vertical="center" wrapText="1"/>
    </xf>
    <xf numFmtId="164" fontId="15" fillId="3" borderId="50" xfId="0" applyNumberFormat="1" applyFont="1" applyFill="1" applyBorder="1" applyAlignment="1">
      <alignment horizontal="center" vertical="center" wrapText="1"/>
    </xf>
    <xf numFmtId="164" fontId="15" fillId="3" borderId="2" xfId="0" applyNumberFormat="1" applyFont="1" applyFill="1" applyBorder="1" applyAlignment="1">
      <alignment horizontal="center" vertical="center" wrapText="1"/>
    </xf>
    <xf numFmtId="164" fontId="15" fillId="3" borderId="18" xfId="0" applyNumberFormat="1" applyFont="1" applyFill="1" applyBorder="1" applyAlignment="1">
      <alignment horizontal="center" vertical="center" wrapText="1"/>
    </xf>
    <xf numFmtId="164" fontId="15" fillId="3" borderId="23" xfId="0" applyNumberFormat="1" applyFont="1" applyFill="1" applyBorder="1" applyAlignment="1">
      <alignment horizontal="center" vertical="center" wrapText="1"/>
    </xf>
    <xf numFmtId="164" fontId="15" fillId="3" borderId="56" xfId="0" applyNumberFormat="1"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0" fontId="17" fillId="3" borderId="33" xfId="0" applyFont="1" applyFill="1" applyBorder="1" applyAlignment="1">
      <alignment horizontal="center" vertical="center" wrapText="1"/>
    </xf>
    <xf numFmtId="0" fontId="17" fillId="3" borderId="36"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164" fontId="15" fillId="3" borderId="14" xfId="0" applyNumberFormat="1" applyFont="1" applyFill="1" applyBorder="1" applyAlignment="1">
      <alignment horizontal="center" vertical="center" wrapText="1"/>
    </xf>
    <xf numFmtId="164" fontId="15" fillId="3" borderId="17" xfId="0" applyNumberFormat="1" applyFont="1" applyFill="1" applyBorder="1" applyAlignment="1">
      <alignment horizontal="center" vertical="center" wrapText="1"/>
    </xf>
    <xf numFmtId="164" fontId="15" fillId="3" borderId="47" xfId="0" applyNumberFormat="1" applyFont="1" applyFill="1" applyBorder="1" applyAlignment="1">
      <alignment horizontal="center" vertical="center" wrapText="1"/>
    </xf>
    <xf numFmtId="164" fontId="15" fillId="3" borderId="44" xfId="0" applyNumberFormat="1" applyFont="1" applyFill="1" applyBorder="1" applyAlignment="1">
      <alignment horizontal="center" vertical="center" wrapText="1"/>
    </xf>
    <xf numFmtId="49" fontId="15" fillId="3" borderId="19" xfId="0" applyNumberFormat="1" applyFont="1" applyFill="1" applyBorder="1" applyAlignment="1">
      <alignment horizontal="center" vertical="center" wrapText="1"/>
    </xf>
    <xf numFmtId="0" fontId="15" fillId="3" borderId="19" xfId="0" applyFont="1" applyFill="1" applyBorder="1" applyAlignment="1">
      <alignment horizontal="left" vertical="center" wrapText="1"/>
    </xf>
    <xf numFmtId="0" fontId="15" fillId="3" borderId="13" xfId="0" applyFont="1" applyFill="1" applyBorder="1" applyAlignment="1">
      <alignment horizontal="center" vertical="center" wrapText="1"/>
    </xf>
    <xf numFmtId="0" fontId="45" fillId="3" borderId="46" xfId="0" applyFont="1" applyFill="1" applyBorder="1" applyAlignment="1">
      <alignment horizontal="center" vertical="center" wrapText="1"/>
    </xf>
    <xf numFmtId="0" fontId="45" fillId="3" borderId="60" xfId="0" applyFont="1" applyFill="1" applyBorder="1" applyAlignment="1">
      <alignment horizontal="center" vertical="center" wrapText="1"/>
    </xf>
    <xf numFmtId="0" fontId="45" fillId="3" borderId="48" xfId="0" applyFont="1" applyFill="1" applyBorder="1" applyAlignment="1">
      <alignment horizontal="center" vertical="center" wrapText="1"/>
    </xf>
    <xf numFmtId="1" fontId="11" fillId="2" borderId="20" xfId="0" applyNumberFormat="1" applyFont="1" applyFill="1" applyBorder="1" applyAlignment="1">
      <alignment horizontal="center" vertical="center" wrapText="1"/>
    </xf>
    <xf numFmtId="1" fontId="11" fillId="2" borderId="52" xfId="0" applyNumberFormat="1" applyFont="1" applyFill="1" applyBorder="1" applyAlignment="1">
      <alignment horizontal="center" vertical="center" wrapText="1"/>
    </xf>
    <xf numFmtId="164" fontId="45" fillId="3" borderId="9" xfId="0" applyNumberFormat="1" applyFont="1" applyFill="1" applyBorder="1" applyAlignment="1">
      <alignment horizontal="center" vertical="center" wrapText="1"/>
    </xf>
    <xf numFmtId="164" fontId="45" fillId="3" borderId="29" xfId="0" applyNumberFormat="1" applyFont="1" applyFill="1" applyBorder="1" applyAlignment="1">
      <alignment horizontal="center" vertical="center" wrapText="1"/>
    </xf>
    <xf numFmtId="1" fontId="45" fillId="2" borderId="9" xfId="0" applyNumberFormat="1" applyFont="1" applyFill="1" applyBorder="1" applyAlignment="1">
      <alignment horizontal="center" vertical="center" wrapText="1"/>
    </xf>
    <xf numFmtId="1" fontId="45" fillId="2" borderId="13" xfId="0" applyNumberFormat="1" applyFont="1" applyFill="1" applyBorder="1" applyAlignment="1">
      <alignment horizontal="center" vertical="center" wrapText="1"/>
    </xf>
    <xf numFmtId="0" fontId="2" fillId="3" borderId="19"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1" xfId="0" applyFont="1" applyFill="1" applyBorder="1" applyAlignment="1">
      <alignment horizontal="center" vertical="center" wrapText="1"/>
    </xf>
    <xf numFmtId="1" fontId="50" fillId="2" borderId="53" xfId="0" applyNumberFormat="1" applyFont="1" applyFill="1" applyBorder="1" applyAlignment="1">
      <alignment horizontal="center" vertical="center" wrapText="1"/>
    </xf>
    <xf numFmtId="1" fontId="50" fillId="2" borderId="51" xfId="0" applyNumberFormat="1" applyFont="1" applyFill="1" applyBorder="1" applyAlignment="1">
      <alignment horizontal="center" vertical="center" wrapText="1"/>
    </xf>
    <xf numFmtId="0" fontId="15" fillId="3" borderId="2" xfId="0" applyFont="1" applyFill="1" applyBorder="1" applyAlignment="1">
      <alignment horizontal="left" vertical="center" wrapText="1"/>
    </xf>
    <xf numFmtId="1" fontId="45" fillId="3" borderId="19" xfId="0" applyNumberFormat="1" applyFont="1" applyFill="1" applyBorder="1" applyAlignment="1">
      <alignment horizontal="center" vertical="center" wrapText="1"/>
    </xf>
    <xf numFmtId="1" fontId="45" fillId="3" borderId="30" xfId="0" applyNumberFormat="1" applyFont="1" applyFill="1" applyBorder="1" applyAlignment="1">
      <alignment horizontal="center" vertical="center" wrapText="1"/>
    </xf>
    <xf numFmtId="1" fontId="45" fillId="2" borderId="54" xfId="0" applyNumberFormat="1" applyFont="1" applyFill="1" applyBorder="1" applyAlignment="1">
      <alignment horizontal="center" vertical="center" wrapText="1"/>
    </xf>
    <xf numFmtId="0" fontId="17" fillId="3" borderId="13" xfId="0" applyFont="1" applyFill="1" applyBorder="1" applyAlignment="1">
      <alignment horizontal="center" vertical="center" wrapText="1"/>
    </xf>
    <xf numFmtId="49" fontId="17" fillId="3" borderId="7" xfId="0" applyNumberFormat="1" applyFont="1" applyFill="1" applyBorder="1" applyAlignment="1">
      <alignment horizontal="center" vertical="center" wrapText="1"/>
    </xf>
    <xf numFmtId="1" fontId="2" fillId="3" borderId="9" xfId="0" applyNumberFormat="1" applyFont="1" applyFill="1" applyBorder="1" applyAlignment="1">
      <alignment horizontal="center" vertical="center" wrapText="1"/>
    </xf>
    <xf numFmtId="1" fontId="2" fillId="3" borderId="13" xfId="0" applyNumberFormat="1"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27"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56"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2" fillId="3" borderId="7" xfId="0" applyFont="1" applyFill="1" applyBorder="1" applyAlignment="1">
      <alignment horizontal="left" vertical="center" wrapText="1"/>
    </xf>
    <xf numFmtId="1" fontId="2" fillId="3" borderId="50" xfId="0" applyNumberFormat="1" applyFont="1" applyFill="1" applyBorder="1" applyAlignment="1">
      <alignment horizontal="center" vertical="center" wrapText="1"/>
    </xf>
    <xf numFmtId="0" fontId="15" fillId="3" borderId="54" xfId="0" applyFont="1" applyFill="1" applyBorder="1" applyAlignment="1">
      <alignment horizontal="center" vertical="center" wrapText="1"/>
    </xf>
    <xf numFmtId="0" fontId="15" fillId="3" borderId="55"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7" xfId="0" applyFont="1" applyFill="1" applyBorder="1" applyAlignment="1">
      <alignment horizontal="center" vertical="center" wrapText="1"/>
    </xf>
    <xf numFmtId="49" fontId="17" fillId="3" borderId="19" xfId="0" applyNumberFormat="1" applyFont="1" applyFill="1" applyBorder="1" applyAlignment="1">
      <alignment horizontal="center" vertical="center" wrapText="1"/>
    </xf>
    <xf numFmtId="0" fontId="15" fillId="3" borderId="6"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36" xfId="0" applyFont="1" applyFill="1" applyBorder="1" applyAlignment="1">
      <alignment horizontal="center" vertical="center" wrapText="1"/>
    </xf>
    <xf numFmtId="1" fontId="2" fillId="2" borderId="14" xfId="0" applyNumberFormat="1" applyFont="1" applyFill="1" applyBorder="1" applyAlignment="1">
      <alignment horizontal="center" vertical="center" wrapText="1"/>
    </xf>
    <xf numFmtId="1" fontId="2" fillId="2" borderId="17" xfId="0" applyNumberFormat="1" applyFont="1" applyFill="1" applyBorder="1" applyAlignment="1">
      <alignment horizontal="center" vertical="center" wrapText="1"/>
    </xf>
    <xf numFmtId="0" fontId="17" fillId="3" borderId="12" xfId="0" applyFont="1" applyFill="1" applyBorder="1" applyAlignment="1">
      <alignment horizontal="center" vertical="center" wrapText="1"/>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40" xfId="0" applyFont="1" applyFill="1" applyBorder="1" applyAlignment="1">
      <alignment horizontal="center" vertical="center"/>
    </xf>
    <xf numFmtId="0" fontId="17" fillId="3" borderId="6" xfId="0" applyFont="1" applyFill="1" applyBorder="1" applyAlignment="1">
      <alignment horizontal="center" vertical="center" wrapText="1"/>
    </xf>
    <xf numFmtId="0" fontId="17" fillId="3" borderId="53"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16" xfId="0" applyFont="1" applyFill="1" applyBorder="1" applyAlignment="1">
      <alignment vertical="center" wrapText="1"/>
    </xf>
    <xf numFmtId="0" fontId="17" fillId="3" borderId="3" xfId="0" applyFont="1" applyFill="1" applyBorder="1" applyAlignment="1">
      <alignment vertical="center" wrapText="1"/>
    </xf>
    <xf numFmtId="0" fontId="17" fillId="3" borderId="11" xfId="0" applyFont="1" applyFill="1" applyBorder="1" applyAlignment="1">
      <alignment vertical="center" wrapText="1"/>
    </xf>
    <xf numFmtId="1" fontId="2" fillId="2" borderId="22" xfId="0" applyNumberFormat="1" applyFont="1" applyFill="1" applyBorder="1" applyAlignment="1">
      <alignment horizontal="center" vertical="center" wrapText="1"/>
    </xf>
    <xf numFmtId="1" fontId="2" fillId="2" borderId="55" xfId="0" applyNumberFormat="1" applyFont="1" applyFill="1" applyBorder="1" applyAlignment="1">
      <alignment horizontal="center" vertical="center" wrapText="1"/>
    </xf>
    <xf numFmtId="1" fontId="2" fillId="2" borderId="63" xfId="0" applyNumberFormat="1" applyFont="1" applyFill="1" applyBorder="1" applyAlignment="1">
      <alignment horizontal="center" vertical="center" wrapText="1"/>
    </xf>
    <xf numFmtId="164" fontId="17" fillId="3" borderId="21" xfId="0" applyNumberFormat="1" applyFont="1" applyFill="1" applyBorder="1" applyAlignment="1">
      <alignment horizontal="center" vertical="center" wrapText="1"/>
    </xf>
    <xf numFmtId="164" fontId="17" fillId="3" borderId="7" xfId="0" applyNumberFormat="1" applyFont="1" applyFill="1" applyBorder="1" applyAlignment="1">
      <alignment horizontal="center" vertical="center" wrapText="1"/>
    </xf>
    <xf numFmtId="164" fontId="2" fillId="3" borderId="19" xfId="0" applyNumberFormat="1" applyFont="1" applyFill="1" applyBorder="1" applyAlignment="1">
      <alignment horizontal="center" vertical="center" wrapText="1"/>
    </xf>
    <xf numFmtId="164" fontId="2" fillId="3" borderId="30" xfId="0" applyNumberFormat="1" applyFont="1" applyFill="1" applyBorder="1" applyAlignment="1">
      <alignment horizontal="center" vertical="center" wrapText="1"/>
    </xf>
    <xf numFmtId="164" fontId="46" fillId="3" borderId="49" xfId="0" applyNumberFormat="1" applyFont="1" applyFill="1" applyBorder="1" applyAlignment="1">
      <alignment horizontal="center" vertical="center" wrapText="1"/>
    </xf>
    <xf numFmtId="164" fontId="46" fillId="3" borderId="21"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3" xfId="0" applyFont="1" applyFill="1" applyBorder="1" applyAlignment="1">
      <alignment horizontal="center" vertical="center" wrapText="1"/>
    </xf>
    <xf numFmtId="164" fontId="15" fillId="3" borderId="25" xfId="0" applyNumberFormat="1" applyFont="1" applyFill="1" applyBorder="1" applyAlignment="1">
      <alignment horizontal="center" vertical="center" wrapText="1"/>
    </xf>
    <xf numFmtId="164" fontId="17" fillId="3" borderId="53" xfId="0" applyNumberFormat="1" applyFont="1" applyFill="1" applyBorder="1" applyAlignment="1">
      <alignment horizontal="center" vertical="center" wrapText="1"/>
    </xf>
    <xf numFmtId="0" fontId="45" fillId="2" borderId="20" xfId="0" applyFont="1" applyFill="1" applyBorder="1" applyAlignment="1">
      <alignment horizontal="center" vertical="center" wrapText="1"/>
    </xf>
    <xf numFmtId="0" fontId="45" fillId="2" borderId="21" xfId="0" applyFont="1" applyFill="1" applyBorder="1" applyAlignment="1">
      <alignment horizontal="center" vertical="center" wrapText="1"/>
    </xf>
    <xf numFmtId="164" fontId="17" fillId="3" borderId="54"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wrapText="1"/>
    </xf>
    <xf numFmtId="164" fontId="2" fillId="3" borderId="29" xfId="0" applyNumberFormat="1" applyFont="1" applyFill="1" applyBorder="1" applyAlignment="1">
      <alignment horizontal="center" vertical="center" wrapText="1"/>
    </xf>
    <xf numFmtId="0" fontId="45" fillId="0" borderId="38" xfId="0" applyFont="1" applyBorder="1" applyAlignment="1">
      <alignment horizontal="center" vertical="center"/>
    </xf>
    <xf numFmtId="0" fontId="45" fillId="0" borderId="39" xfId="0" applyFont="1" applyBorder="1" applyAlignment="1">
      <alignment horizontal="center" vertical="center"/>
    </xf>
    <xf numFmtId="0" fontId="45" fillId="0" borderId="40" xfId="0" applyFont="1" applyBorder="1" applyAlignment="1">
      <alignment horizontal="center" vertical="center"/>
    </xf>
    <xf numFmtId="164" fontId="17" fillId="3" borderId="63" xfId="0" applyNumberFormat="1" applyFont="1" applyFill="1" applyBorder="1" applyAlignment="1">
      <alignment horizontal="center" vertical="center" wrapText="1"/>
    </xf>
    <xf numFmtId="0" fontId="17" fillId="3" borderId="3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6" fillId="0" borderId="25"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2" xfId="0" applyFont="1" applyBorder="1" applyAlignment="1">
      <alignment horizontal="center" vertical="center" wrapText="1"/>
    </xf>
    <xf numFmtId="0" fontId="14" fillId="0" borderId="7" xfId="0" applyFont="1" applyBorder="1" applyAlignment="1">
      <alignment horizontal="center" vertical="center"/>
    </xf>
    <xf numFmtId="0" fontId="14" fillId="0" borderId="21" xfId="0" applyFont="1" applyBorder="1" applyAlignment="1">
      <alignment horizontal="center" vertical="center"/>
    </xf>
    <xf numFmtId="0" fontId="2" fillId="3" borderId="6"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1" xfId="0" applyFont="1" applyFill="1" applyBorder="1" applyAlignment="1">
      <alignment horizontal="center" vertical="center" wrapText="1"/>
    </xf>
    <xf numFmtId="164" fontId="17" fillId="3" borderId="19" xfId="0" applyNumberFormat="1" applyFont="1" applyFill="1" applyBorder="1" applyAlignment="1">
      <alignment horizontal="center" vertical="center" wrapText="1"/>
    </xf>
    <xf numFmtId="0" fontId="18" fillId="0" borderId="7" xfId="0" applyFont="1" applyBorder="1" applyAlignment="1">
      <alignment horizontal="center" vertical="center" textRotation="90" wrapText="1"/>
    </xf>
    <xf numFmtId="0" fontId="14" fillId="0" borderId="1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164" fontId="17" fillId="3" borderId="9" xfId="0" applyNumberFormat="1" applyFont="1" applyFill="1" applyBorder="1" applyAlignment="1">
      <alignment horizontal="center" vertical="center" wrapText="1"/>
    </xf>
    <xf numFmtId="164" fontId="17" fillId="3" borderId="13" xfId="0" applyNumberFormat="1" applyFont="1" applyFill="1" applyBorder="1" applyAlignment="1">
      <alignment horizontal="center" vertical="center" wrapText="1"/>
    </xf>
    <xf numFmtId="0" fontId="46" fillId="3" borderId="3" xfId="0" applyFont="1" applyFill="1" applyBorder="1" applyAlignment="1">
      <alignment horizontal="center" vertical="center" wrapText="1"/>
    </xf>
    <xf numFmtId="0" fontId="17" fillId="3" borderId="10"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2" fillId="0" borderId="0" xfId="0" applyFont="1" applyBorder="1" applyAlignment="1">
      <alignment horizontal="center" vertical="center"/>
    </xf>
    <xf numFmtId="0" fontId="14" fillId="0" borderId="7" xfId="0" applyFont="1" applyBorder="1" applyAlignment="1">
      <alignment horizontal="center" vertical="center" textRotation="90" wrapText="1"/>
    </xf>
    <xf numFmtId="0" fontId="14" fillId="0" borderId="9"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8" fillId="0" borderId="21" xfId="0" applyFont="1" applyBorder="1" applyAlignment="1">
      <alignment horizontal="center" vertical="center" textRotation="90" wrapText="1"/>
    </xf>
    <xf numFmtId="0" fontId="14" fillId="0" borderId="7" xfId="0" applyFont="1" applyBorder="1" applyAlignment="1">
      <alignment horizontal="center" vertical="center" textRotation="90"/>
    </xf>
    <xf numFmtId="0" fontId="14" fillId="0" borderId="19" xfId="0" applyFont="1" applyBorder="1" applyAlignment="1">
      <alignment horizontal="center" vertical="center" textRotation="90"/>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textRotation="90"/>
    </xf>
    <xf numFmtId="0" fontId="14" fillId="0" borderId="13" xfId="0" applyFont="1" applyBorder="1" applyAlignment="1">
      <alignment horizontal="center" vertical="center" textRotation="90"/>
    </xf>
    <xf numFmtId="0" fontId="17" fillId="3" borderId="9" xfId="0" applyFont="1" applyFill="1" applyBorder="1" applyAlignment="1">
      <alignment horizontal="center" vertical="center" wrapText="1"/>
    </xf>
    <xf numFmtId="0" fontId="17" fillId="3" borderId="19" xfId="0" applyFont="1" applyFill="1" applyBorder="1" applyAlignment="1">
      <alignment vertical="center" wrapText="1"/>
    </xf>
    <xf numFmtId="0" fontId="17" fillId="3" borderId="7" xfId="0" applyFont="1" applyFill="1" applyBorder="1" applyAlignment="1">
      <alignment vertical="center" wrapText="1"/>
    </xf>
    <xf numFmtId="164" fontId="17" fillId="3" borderId="20" xfId="0" applyNumberFormat="1" applyFont="1" applyFill="1" applyBorder="1" applyAlignment="1">
      <alignment horizontal="center" vertical="center" wrapText="1"/>
    </xf>
    <xf numFmtId="0" fontId="18" fillId="0" borderId="11" xfId="0" applyFont="1" applyBorder="1" applyAlignment="1">
      <alignment horizontal="center" vertical="center" textRotation="90" wrapText="1"/>
    </xf>
    <xf numFmtId="0" fontId="18" fillId="0" borderId="8"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8" fillId="0" borderId="28" xfId="0" applyFont="1" applyBorder="1" applyAlignment="1">
      <alignment horizontal="center" vertical="center" textRotation="90" wrapText="1"/>
    </xf>
    <xf numFmtId="0" fontId="18" fillId="0" borderId="0" xfId="0" applyFont="1" applyBorder="1" applyAlignment="1">
      <alignment horizontal="center" vertical="center" textRotation="90" wrapText="1"/>
    </xf>
    <xf numFmtId="0" fontId="18" fillId="0" borderId="27" xfId="0" applyFont="1" applyBorder="1" applyAlignment="1">
      <alignment horizontal="center" vertical="center" textRotation="90" wrapText="1"/>
    </xf>
    <xf numFmtId="0" fontId="18" fillId="0" borderId="16" xfId="0" applyFont="1" applyBorder="1" applyAlignment="1">
      <alignment horizontal="center" vertical="center" textRotation="90" wrapText="1"/>
    </xf>
    <xf numFmtId="0" fontId="18" fillId="0" borderId="1" xfId="0" applyFont="1" applyBorder="1" applyAlignment="1">
      <alignment horizontal="center" vertical="center" textRotation="90" wrapText="1"/>
    </xf>
    <xf numFmtId="0" fontId="18" fillId="0" borderId="15" xfId="0" applyFont="1" applyBorder="1" applyAlignment="1">
      <alignment horizontal="center" vertical="center" textRotation="90" wrapText="1"/>
    </xf>
    <xf numFmtId="0" fontId="14" fillId="0" borderId="20" xfId="0" applyFont="1" applyBorder="1" applyAlignment="1">
      <alignment horizontal="center" vertical="center" textRotation="90" wrapText="1"/>
    </xf>
    <xf numFmtId="0" fontId="14" fillId="0" borderId="21" xfId="0" applyFont="1" applyBorder="1" applyAlignment="1">
      <alignment horizontal="center" vertical="center" textRotation="90" wrapText="1"/>
    </xf>
    <xf numFmtId="0" fontId="14" fillId="0" borderId="4" xfId="0" applyFont="1" applyBorder="1" applyAlignment="1">
      <alignment horizontal="center" vertical="center" wrapText="1"/>
    </xf>
    <xf numFmtId="0" fontId="14" fillId="0" borderId="17" xfId="0" applyFont="1" applyBorder="1" applyAlignment="1">
      <alignment horizontal="center" vertical="center"/>
    </xf>
    <xf numFmtId="0" fontId="14" fillId="0" borderId="5" xfId="0" applyFont="1" applyBorder="1" applyAlignment="1">
      <alignment horizontal="center" vertical="center"/>
    </xf>
    <xf numFmtId="0" fontId="26" fillId="0" borderId="11" xfId="0" applyFont="1" applyBorder="1" applyAlignment="1">
      <alignment horizontal="center" vertical="center"/>
    </xf>
    <xf numFmtId="0" fontId="26" fillId="0" borderId="8" xfId="0" applyFont="1" applyBorder="1" applyAlignment="1">
      <alignment horizontal="center" vertical="center"/>
    </xf>
    <xf numFmtId="0" fontId="26" fillId="0" borderId="12" xfId="0" applyFont="1" applyBorder="1" applyAlignment="1">
      <alignment horizontal="center" vertical="center"/>
    </xf>
    <xf numFmtId="164" fontId="15" fillId="3" borderId="30" xfId="0" applyNumberFormat="1" applyFont="1" applyFill="1" applyBorder="1" applyAlignment="1">
      <alignment horizontal="center" vertical="center" wrapText="1"/>
    </xf>
    <xf numFmtId="0" fontId="17" fillId="3" borderId="61" xfId="0" applyFont="1" applyFill="1" applyBorder="1" applyAlignment="1">
      <alignment horizontal="center" vertical="center" wrapText="1"/>
    </xf>
    <xf numFmtId="0" fontId="17" fillId="3" borderId="49" xfId="0" applyFont="1" applyFill="1" applyBorder="1" applyAlignment="1">
      <alignment horizontal="center" vertical="center" wrapText="1"/>
    </xf>
    <xf numFmtId="0" fontId="15" fillId="3" borderId="10" xfId="0" applyFont="1" applyFill="1" applyBorder="1" applyAlignment="1">
      <alignment horizontal="center" vertical="center" wrapText="1"/>
    </xf>
    <xf numFmtId="164" fontId="17" fillId="3" borderId="65" xfId="0" applyNumberFormat="1" applyFont="1" applyFill="1" applyBorder="1" applyAlignment="1">
      <alignment horizontal="center" vertical="center" wrapText="1"/>
    </xf>
    <xf numFmtId="164" fontId="17" fillId="3" borderId="51" xfId="0" applyNumberFormat="1" applyFont="1" applyFill="1" applyBorder="1" applyAlignment="1">
      <alignment horizontal="center" vertical="center" wrapText="1"/>
    </xf>
    <xf numFmtId="164" fontId="17" fillId="3" borderId="52" xfId="0" applyNumberFormat="1" applyFont="1" applyFill="1" applyBorder="1" applyAlignment="1">
      <alignment horizontal="center" vertical="center" wrapText="1"/>
    </xf>
    <xf numFmtId="164" fontId="15" fillId="3" borderId="42" xfId="0" applyNumberFormat="1" applyFont="1" applyFill="1" applyBorder="1" applyAlignment="1">
      <alignment horizontal="center" vertical="center" wrapText="1"/>
    </xf>
    <xf numFmtId="164" fontId="46" fillId="3" borderId="2" xfId="0" applyNumberFormat="1" applyFont="1" applyFill="1" applyBorder="1" applyAlignment="1">
      <alignment horizontal="center" vertical="center" wrapText="1"/>
    </xf>
    <xf numFmtId="164" fontId="46" fillId="3" borderId="18" xfId="0" applyNumberFormat="1"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37"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19" xfId="0" applyFont="1" applyFill="1" applyBorder="1" applyAlignment="1">
      <alignment horizontal="center" vertical="center" wrapText="1"/>
    </xf>
    <xf numFmtId="0" fontId="45" fillId="3" borderId="29" xfId="0" applyFont="1" applyFill="1" applyBorder="1" applyAlignment="1">
      <alignment horizontal="center" vertical="center" wrapText="1"/>
    </xf>
    <xf numFmtId="0" fontId="45" fillId="3" borderId="30" xfId="0" applyFont="1" applyFill="1" applyBorder="1" applyAlignment="1">
      <alignment horizontal="center" vertical="center" wrapText="1"/>
    </xf>
    <xf numFmtId="164" fontId="15" fillId="3" borderId="41" xfId="0" applyNumberFormat="1"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5" xfId="0" applyFont="1" applyFill="1" applyBorder="1" applyAlignment="1">
      <alignment horizontal="center" vertical="center" wrapText="1"/>
    </xf>
    <xf numFmtId="0" fontId="17" fillId="3" borderId="63" xfId="0" applyFont="1" applyFill="1" applyBorder="1" applyAlignment="1">
      <alignment horizontal="center" vertical="center" wrapText="1"/>
    </xf>
    <xf numFmtId="164" fontId="46" fillId="3" borderId="23" xfId="0" applyNumberFormat="1" applyFont="1" applyFill="1" applyBorder="1" applyAlignment="1">
      <alignment horizontal="center" vertical="center" wrapText="1"/>
    </xf>
    <xf numFmtId="164" fontId="46" fillId="3" borderId="56" xfId="0" applyNumberFormat="1" applyFont="1" applyFill="1" applyBorder="1" applyAlignment="1">
      <alignment horizontal="center" vertical="center" wrapText="1"/>
    </xf>
    <xf numFmtId="164" fontId="17" fillId="3" borderId="30" xfId="0" applyNumberFormat="1" applyFont="1" applyFill="1" applyBorder="1" applyAlignment="1">
      <alignment horizontal="center" vertical="center" wrapText="1"/>
    </xf>
    <xf numFmtId="164" fontId="17" fillId="3" borderId="14" xfId="0" applyNumberFormat="1" applyFont="1" applyFill="1" applyBorder="1" applyAlignment="1">
      <alignment horizontal="center" vertical="center" wrapText="1"/>
    </xf>
    <xf numFmtId="164" fontId="17" fillId="3" borderId="17" xfId="0" applyNumberFormat="1" applyFont="1" applyFill="1" applyBorder="1" applyAlignment="1">
      <alignment horizontal="center" vertical="center" wrapText="1"/>
    </xf>
    <xf numFmtId="164" fontId="17" fillId="3" borderId="25" xfId="0" applyNumberFormat="1"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4" xfId="0" applyFont="1" applyFill="1" applyBorder="1" applyAlignment="1">
      <alignment horizontal="center" vertical="center" wrapText="1"/>
    </xf>
    <xf numFmtId="0" fontId="45" fillId="3" borderId="7" xfId="0" applyFont="1" applyFill="1" applyBorder="1" applyAlignment="1">
      <alignment horizontal="center" vertical="center" wrapText="1"/>
    </xf>
    <xf numFmtId="164" fontId="45" fillId="3" borderId="19" xfId="0" applyNumberFormat="1" applyFont="1" applyFill="1" applyBorder="1" applyAlignment="1">
      <alignment horizontal="center" vertical="center" wrapText="1"/>
    </xf>
    <xf numFmtId="164" fontId="45" fillId="3" borderId="30" xfId="0" applyNumberFormat="1" applyFont="1" applyFill="1" applyBorder="1" applyAlignment="1">
      <alignment horizontal="center" vertical="center" wrapText="1"/>
    </xf>
    <xf numFmtId="1" fontId="50" fillId="2" borderId="19" xfId="0" applyNumberFormat="1" applyFont="1" applyFill="1" applyBorder="1" applyAlignment="1">
      <alignment horizontal="center" vertical="center" wrapText="1"/>
    </xf>
    <xf numFmtId="1" fontId="50" fillId="2" borderId="30" xfId="0" applyNumberFormat="1" applyFont="1" applyFill="1" applyBorder="1" applyAlignment="1">
      <alignment horizontal="center" vertical="center" wrapText="1"/>
    </xf>
    <xf numFmtId="164" fontId="17" fillId="3" borderId="45" xfId="0" applyNumberFormat="1" applyFont="1" applyFill="1" applyBorder="1" applyAlignment="1">
      <alignment horizontal="center" vertical="center" wrapText="1"/>
    </xf>
    <xf numFmtId="0" fontId="45" fillId="2" borderId="45" xfId="0" applyFont="1" applyFill="1" applyBorder="1" applyAlignment="1">
      <alignment horizontal="center" vertical="center" wrapText="1"/>
    </xf>
    <xf numFmtId="1" fontId="2" fillId="2" borderId="19" xfId="0" applyNumberFormat="1" applyFont="1" applyFill="1" applyBorder="1" applyAlignment="1">
      <alignment horizontal="center" vertical="center" wrapText="1"/>
    </xf>
    <xf numFmtId="1" fontId="2" fillId="2" borderId="30" xfId="0" applyNumberFormat="1" applyFont="1" applyFill="1" applyBorder="1" applyAlignment="1">
      <alignment horizontal="center" vertical="center" wrapText="1"/>
    </xf>
    <xf numFmtId="1" fontId="31" fillId="2" borderId="20" xfId="0" applyNumberFormat="1" applyFont="1" applyFill="1" applyBorder="1" applyAlignment="1">
      <alignment horizontal="center" vertical="center" wrapText="1"/>
    </xf>
    <xf numFmtId="1" fontId="31" fillId="2" borderId="52" xfId="0" applyNumberFormat="1" applyFont="1" applyFill="1" applyBorder="1" applyAlignment="1">
      <alignment horizontal="center" vertical="center" wrapText="1"/>
    </xf>
    <xf numFmtId="164" fontId="50" fillId="2" borderId="49" xfId="0" applyNumberFormat="1" applyFont="1" applyFill="1" applyBorder="1" applyAlignment="1">
      <alignment horizontal="center" vertical="center" wrapText="1"/>
    </xf>
    <xf numFmtId="164" fontId="50" fillId="2" borderId="52" xfId="0" applyNumberFormat="1" applyFont="1" applyFill="1" applyBorder="1" applyAlignment="1">
      <alignment horizontal="center" vertical="center" wrapText="1"/>
    </xf>
    <xf numFmtId="1" fontId="2" fillId="2" borderId="9" xfId="0" applyNumberFormat="1" applyFont="1" applyFill="1" applyBorder="1" applyAlignment="1">
      <alignment horizontal="center" vertical="center" wrapText="1"/>
    </xf>
    <xf numFmtId="1" fontId="2" fillId="2" borderId="29" xfId="0" applyNumberFormat="1" applyFont="1" applyFill="1" applyBorder="1" applyAlignment="1">
      <alignment horizontal="center" vertical="center" wrapText="1"/>
    </xf>
    <xf numFmtId="164" fontId="45" fillId="3" borderId="7" xfId="0" applyNumberFormat="1" applyFont="1" applyFill="1" applyBorder="1" applyAlignment="1">
      <alignment horizontal="center" vertical="center" wrapText="1"/>
    </xf>
    <xf numFmtId="164" fontId="45" fillId="3" borderId="21" xfId="0" applyNumberFormat="1" applyFont="1" applyFill="1" applyBorder="1" applyAlignment="1">
      <alignment horizontal="center" vertical="center" wrapText="1"/>
    </xf>
    <xf numFmtId="164" fontId="45" fillId="3" borderId="52" xfId="0" applyNumberFormat="1" applyFont="1" applyFill="1" applyBorder="1" applyAlignment="1">
      <alignment horizontal="center" vertical="center" wrapText="1"/>
    </xf>
    <xf numFmtId="0" fontId="17" fillId="3" borderId="53" xfId="0" applyFont="1" applyFill="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49" fontId="17" fillId="3" borderId="7" xfId="0" applyNumberFormat="1" applyFont="1" applyFill="1" applyBorder="1" applyAlignment="1">
      <alignment horizontal="left" vertical="center" wrapText="1"/>
    </xf>
    <xf numFmtId="0" fontId="15" fillId="0" borderId="32"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6" xfId="0" applyFont="1" applyBorder="1" applyAlignment="1">
      <alignment horizontal="center" vertical="center" wrapText="1"/>
    </xf>
    <xf numFmtId="1" fontId="62" fillId="2" borderId="19" xfId="0" applyNumberFormat="1" applyFont="1" applyFill="1" applyBorder="1" applyAlignment="1">
      <alignment horizontal="center" vertical="center" wrapText="1"/>
    </xf>
    <xf numFmtId="1" fontId="62" fillId="2" borderId="30" xfId="0" applyNumberFormat="1" applyFont="1" applyFill="1" applyBorder="1" applyAlignment="1">
      <alignment horizontal="center" vertical="center" wrapText="1"/>
    </xf>
    <xf numFmtId="164" fontId="17" fillId="3" borderId="61" xfId="0" applyNumberFormat="1" applyFont="1" applyFill="1" applyBorder="1" applyAlignment="1">
      <alignment horizontal="center" vertical="center" wrapText="1"/>
    </xf>
    <xf numFmtId="1" fontId="2" fillId="2" borderId="20" xfId="0" applyNumberFormat="1" applyFont="1" applyFill="1" applyBorder="1" applyAlignment="1">
      <alignment horizontal="center" vertical="center" wrapText="1"/>
    </xf>
    <xf numFmtId="1" fontId="2" fillId="2" borderId="52" xfId="0" applyNumberFormat="1" applyFont="1" applyFill="1" applyBorder="1" applyAlignment="1">
      <alignment horizontal="center" vertical="center" wrapText="1"/>
    </xf>
    <xf numFmtId="164" fontId="45" fillId="2" borderId="22" xfId="0" applyNumberFormat="1" applyFont="1" applyFill="1" applyBorder="1" applyAlignment="1">
      <alignment horizontal="center" vertical="center" wrapText="1"/>
    </xf>
    <xf numFmtId="164" fontId="45" fillId="2" borderId="50" xfId="0" applyNumberFormat="1" applyFont="1" applyFill="1" applyBorder="1" applyAlignment="1">
      <alignment horizontal="center" vertical="center" wrapText="1"/>
    </xf>
    <xf numFmtId="0" fontId="15" fillId="3" borderId="18" xfId="0" applyFont="1" applyFill="1" applyBorder="1" applyAlignment="1">
      <alignment horizontal="left" vertical="center" wrapText="1"/>
    </xf>
    <xf numFmtId="164" fontId="15" fillId="3" borderId="19" xfId="0" applyNumberFormat="1" applyFont="1" applyFill="1" applyBorder="1" applyAlignment="1">
      <alignment horizontal="center" vertical="center" wrapText="1"/>
    </xf>
    <xf numFmtId="164" fontId="46" fillId="3" borderId="53" xfId="0" applyNumberFormat="1" applyFont="1" applyFill="1" applyBorder="1" applyAlignment="1">
      <alignment horizontal="center" vertical="center" wrapText="1"/>
    </xf>
    <xf numFmtId="164" fontId="46" fillId="3" borderId="6" xfId="0" applyNumberFormat="1" applyFont="1" applyFill="1" applyBorder="1" applyAlignment="1">
      <alignment horizontal="center" vertical="center" wrapText="1"/>
    </xf>
    <xf numFmtId="1" fontId="2" fillId="2" borderId="50" xfId="0" applyNumberFormat="1" applyFont="1" applyFill="1" applyBorder="1" applyAlignment="1">
      <alignment horizontal="center" vertical="center" wrapText="1"/>
    </xf>
    <xf numFmtId="1" fontId="2" fillId="2" borderId="13" xfId="0" applyNumberFormat="1" applyFont="1" applyFill="1" applyBorder="1" applyAlignment="1">
      <alignment horizontal="center" vertical="center" wrapText="1"/>
    </xf>
    <xf numFmtId="164" fontId="46" fillId="3" borderId="1" xfId="0" applyNumberFormat="1" applyFont="1" applyFill="1" applyBorder="1" applyAlignment="1">
      <alignment horizontal="center" vertical="center" wrapText="1"/>
    </xf>
    <xf numFmtId="164" fontId="46" fillId="3" borderId="4" xfId="0" applyNumberFormat="1" applyFont="1" applyFill="1" applyBorder="1" applyAlignment="1">
      <alignment horizontal="center" vertical="center" wrapText="1"/>
    </xf>
    <xf numFmtId="0" fontId="15" fillId="3" borderId="35" xfId="0" applyFont="1" applyFill="1" applyBorder="1" applyAlignment="1">
      <alignment horizontal="center" vertical="center" wrapText="1"/>
    </xf>
    <xf numFmtId="1" fontId="2" fillId="3" borderId="29"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7" xfId="0" applyFont="1" applyFill="1" applyBorder="1" applyAlignment="1">
      <alignment horizontal="center" vertical="center" wrapText="1"/>
    </xf>
    <xf numFmtId="1" fontId="2" fillId="3" borderId="19" xfId="0" applyNumberFormat="1" applyFont="1" applyFill="1" applyBorder="1" applyAlignment="1">
      <alignment horizontal="center" vertical="center" wrapText="1"/>
    </xf>
    <xf numFmtId="1" fontId="2" fillId="3" borderId="30" xfId="0" applyNumberFormat="1" applyFont="1" applyFill="1" applyBorder="1" applyAlignment="1">
      <alignment horizontal="center" vertical="center" wrapText="1"/>
    </xf>
    <xf numFmtId="164" fontId="2" fillId="3" borderId="20" xfId="0" applyNumberFormat="1" applyFont="1" applyFill="1" applyBorder="1" applyAlignment="1">
      <alignment horizontal="center" vertical="center" wrapText="1"/>
    </xf>
    <xf numFmtId="164" fontId="2" fillId="3" borderId="52" xfId="0" applyNumberFormat="1" applyFont="1" applyFill="1" applyBorder="1" applyAlignment="1">
      <alignment horizontal="center" vertical="center" wrapText="1"/>
    </xf>
    <xf numFmtId="1" fontId="2" fillId="3" borderId="20" xfId="0" applyNumberFormat="1" applyFont="1" applyFill="1" applyBorder="1" applyAlignment="1">
      <alignment horizontal="center" vertical="center" wrapText="1"/>
    </xf>
    <xf numFmtId="1" fontId="2" fillId="3" borderId="52" xfId="0" applyNumberFormat="1" applyFont="1" applyFill="1" applyBorder="1" applyAlignment="1">
      <alignment horizontal="center" vertical="center" wrapText="1"/>
    </xf>
    <xf numFmtId="0" fontId="46" fillId="3" borderId="16" xfId="0" applyFont="1" applyFill="1" applyBorder="1" applyAlignment="1">
      <alignment horizontal="center" vertical="center" wrapText="1"/>
    </xf>
    <xf numFmtId="0" fontId="15" fillId="3" borderId="21" xfId="0" applyFont="1" applyFill="1" applyBorder="1" applyAlignment="1">
      <alignment horizontal="left" vertical="center" wrapText="1"/>
    </xf>
    <xf numFmtId="0" fontId="17" fillId="3" borderId="20" xfId="0" applyFont="1" applyFill="1" applyBorder="1" applyAlignment="1">
      <alignment horizontal="center" vertical="center" wrapText="1"/>
    </xf>
    <xf numFmtId="0" fontId="17" fillId="3" borderId="21" xfId="0" applyFont="1" applyFill="1" applyBorder="1" applyAlignment="1">
      <alignment horizontal="center" vertical="center" wrapText="1"/>
    </xf>
    <xf numFmtId="1" fontId="2" fillId="2" borderId="25" xfId="0" applyNumberFormat="1" applyFont="1" applyFill="1" applyBorder="1" applyAlignment="1">
      <alignment horizontal="center" vertical="center" wrapText="1"/>
    </xf>
    <xf numFmtId="0" fontId="17" fillId="3" borderId="5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60" fillId="0" borderId="0" xfId="0" applyFont="1" applyAlignment="1">
      <alignment horizontal="left" vertical="center" wrapText="1"/>
    </xf>
    <xf numFmtId="0" fontId="15" fillId="0" borderId="31" xfId="0" applyFont="1" applyBorder="1" applyAlignment="1">
      <alignment horizontal="center" vertical="center" wrapText="1"/>
    </xf>
    <xf numFmtId="0" fontId="15" fillId="0" borderId="34" xfId="0" applyFont="1" applyBorder="1" applyAlignment="1">
      <alignment horizontal="center" vertical="center" wrapText="1"/>
    </xf>
    <xf numFmtId="164" fontId="45" fillId="3" borderId="13" xfId="0" applyNumberFormat="1" applyFont="1" applyFill="1" applyBorder="1" applyAlignment="1">
      <alignment horizontal="center" vertical="center" wrapText="1"/>
    </xf>
    <xf numFmtId="0" fontId="17" fillId="3" borderId="29" xfId="0" applyFont="1" applyFill="1" applyBorder="1" applyAlignment="1">
      <alignment horizontal="center" vertical="center" wrapText="1"/>
    </xf>
    <xf numFmtId="49" fontId="17" fillId="3" borderId="30" xfId="0" applyNumberFormat="1" applyFont="1" applyFill="1" applyBorder="1" applyAlignment="1">
      <alignment horizontal="center" vertical="center" wrapText="1"/>
    </xf>
    <xf numFmtId="0" fontId="17" fillId="3" borderId="7" xfId="0" applyFont="1" applyFill="1" applyBorder="1" applyAlignment="1">
      <alignment horizontal="left" vertical="center" wrapText="1"/>
    </xf>
    <xf numFmtId="0" fontId="17" fillId="3" borderId="30" xfId="0" applyFont="1" applyFill="1" applyBorder="1" applyAlignment="1">
      <alignment horizontal="left" vertical="center" wrapText="1"/>
    </xf>
    <xf numFmtId="0" fontId="17" fillId="3" borderId="37"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45" fillId="2" borderId="53" xfId="0" applyFont="1" applyFill="1" applyBorder="1" applyAlignment="1">
      <alignment horizontal="center" vertical="center" wrapText="1"/>
    </xf>
    <xf numFmtId="1" fontId="2" fillId="2" borderId="26"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1" fontId="45" fillId="2" borderId="50"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37" xfId="0" applyFont="1" applyBorder="1" applyAlignment="1">
      <alignment horizontal="center" vertical="center" wrapText="1"/>
    </xf>
    <xf numFmtId="49" fontId="3" fillId="3" borderId="6" xfId="0" applyNumberFormat="1" applyFont="1" applyFill="1" applyBorder="1" applyAlignment="1">
      <alignment horizontal="center" vertical="center" wrapText="1"/>
    </xf>
    <xf numFmtId="0" fontId="45" fillId="0" borderId="57" xfId="0" applyFont="1" applyBorder="1" applyAlignment="1">
      <alignment horizontal="center" vertical="center"/>
    </xf>
    <xf numFmtId="0" fontId="45" fillId="0" borderId="58" xfId="0" applyFont="1" applyBorder="1" applyAlignment="1">
      <alignment horizontal="center" vertical="center"/>
    </xf>
    <xf numFmtId="0" fontId="45" fillId="0" borderId="59" xfId="0" applyFont="1" applyBorder="1" applyAlignment="1">
      <alignment horizontal="center" vertical="center"/>
    </xf>
    <xf numFmtId="0" fontId="35" fillId="0" borderId="57"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59" xfId="0" applyFont="1" applyBorder="1" applyAlignment="1">
      <alignment horizontal="center" vertical="center" wrapText="1"/>
    </xf>
    <xf numFmtId="49" fontId="3" fillId="5" borderId="6" xfId="0" applyNumberFormat="1" applyFont="1" applyFill="1" applyBorder="1" applyAlignment="1">
      <alignment horizontal="center" vertical="center" wrapText="1"/>
    </xf>
    <xf numFmtId="49" fontId="3" fillId="5" borderId="7" xfId="0" applyNumberFormat="1" applyFont="1" applyFill="1" applyBorder="1" applyAlignment="1">
      <alignment horizontal="center" vertical="center" wrapText="1"/>
    </xf>
    <xf numFmtId="0" fontId="3" fillId="5" borderId="7" xfId="0" applyFont="1" applyFill="1" applyBorder="1" applyAlignment="1">
      <alignment horizontal="left" vertical="center" wrapText="1"/>
    </xf>
    <xf numFmtId="0" fontId="15" fillId="5" borderId="11"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7"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3" xfId="0" applyFont="1" applyFill="1" applyBorder="1" applyAlignment="1">
      <alignment horizontal="center" vertical="center" wrapText="1"/>
    </xf>
    <xf numFmtId="1" fontId="2" fillId="5" borderId="25" xfId="0" applyNumberFormat="1" applyFont="1" applyFill="1" applyBorder="1" applyAlignment="1">
      <alignment horizontal="center" vertical="center" wrapText="1"/>
    </xf>
    <xf numFmtId="1" fontId="2" fillId="5" borderId="26" xfId="0" applyNumberFormat="1" applyFont="1" applyFill="1" applyBorder="1" applyAlignment="1">
      <alignment horizontal="center" vertical="center" wrapText="1"/>
    </xf>
    <xf numFmtId="1" fontId="2" fillId="5" borderId="14" xfId="0" applyNumberFormat="1" applyFont="1" applyFill="1" applyBorder="1" applyAlignment="1">
      <alignment horizontal="center" vertical="center" wrapText="1"/>
    </xf>
    <xf numFmtId="0" fontId="2" fillId="5" borderId="7" xfId="0" applyFont="1" applyFill="1" applyBorder="1" applyAlignment="1">
      <alignment horizontal="center" vertical="center" wrapText="1"/>
    </xf>
    <xf numFmtId="0" fontId="45" fillId="0" borderId="9" xfId="0" applyFont="1" applyBorder="1" applyAlignment="1">
      <alignment horizontal="center" vertical="center" wrapText="1"/>
    </xf>
    <xf numFmtId="0" fontId="45" fillId="0" borderId="19"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30" xfId="0" applyFont="1" applyBorder="1" applyAlignment="1">
      <alignment horizontal="center" vertical="center" wrapText="1"/>
    </xf>
    <xf numFmtId="0" fontId="3" fillId="5" borderId="50"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6" xfId="0" applyFont="1" applyFill="1" applyBorder="1" applyAlignment="1">
      <alignment horizontal="left" vertical="center" wrapText="1"/>
    </xf>
    <xf numFmtId="164" fontId="45" fillId="2" borderId="19" xfId="0" applyNumberFormat="1" applyFont="1" applyFill="1" applyBorder="1" applyAlignment="1">
      <alignment horizontal="center" vertical="center" wrapText="1"/>
    </xf>
    <xf numFmtId="0" fontId="45" fillId="2" borderId="30"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2" fillId="5" borderId="21" xfId="0" applyFont="1" applyFill="1" applyBorder="1" applyAlignment="1">
      <alignment horizontal="center" vertical="center" wrapText="1"/>
    </xf>
    <xf numFmtId="164" fontId="15" fillId="5" borderId="14" xfId="0" applyNumberFormat="1" applyFont="1" applyFill="1" applyBorder="1" applyAlignment="1">
      <alignment horizontal="center" vertical="center" wrapText="1"/>
    </xf>
    <xf numFmtId="164" fontId="15" fillId="5" borderId="17" xfId="0" applyNumberFormat="1" applyFont="1" applyFill="1" applyBorder="1" applyAlignment="1">
      <alignment horizontal="center" vertical="center" wrapText="1"/>
    </xf>
    <xf numFmtId="164" fontId="15" fillId="5" borderId="6" xfId="0" applyNumberFormat="1" applyFont="1" applyFill="1" applyBorder="1" applyAlignment="1">
      <alignment horizontal="center" vertical="center" wrapText="1"/>
    </xf>
    <xf numFmtId="164" fontId="15" fillId="5" borderId="7" xfId="0" applyNumberFormat="1" applyFont="1" applyFill="1" applyBorder="1" applyAlignment="1">
      <alignment horizontal="center" vertical="center" wrapText="1"/>
    </xf>
    <xf numFmtId="164" fontId="15" fillId="5" borderId="1" xfId="0" applyNumberFormat="1" applyFont="1" applyFill="1" applyBorder="1" applyAlignment="1">
      <alignment horizontal="center" vertical="center" wrapText="1"/>
    </xf>
    <xf numFmtId="164" fontId="15" fillId="5" borderId="4" xfId="0" applyNumberFormat="1" applyFont="1" applyFill="1" applyBorder="1" applyAlignment="1">
      <alignment horizontal="center" vertical="center" wrapText="1"/>
    </xf>
    <xf numFmtId="164" fontId="15" fillId="5" borderId="49" xfId="0" applyNumberFormat="1" applyFont="1" applyFill="1" applyBorder="1" applyAlignment="1">
      <alignment horizontal="center" vertical="center" wrapText="1"/>
    </xf>
    <xf numFmtId="164" fontId="15" fillId="5" borderId="21"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14" fillId="0" borderId="41" xfId="0" applyFont="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8" fillId="0" borderId="2"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6" xfId="0" applyFont="1" applyBorder="1" applyAlignment="1">
      <alignment horizontal="center" vertical="center" textRotation="90" wrapText="1"/>
    </xf>
    <xf numFmtId="164" fontId="15" fillId="5" borderId="2" xfId="0" applyNumberFormat="1" applyFont="1" applyFill="1" applyBorder="1" applyAlignment="1">
      <alignment horizontal="center" vertical="center" wrapText="1"/>
    </xf>
    <xf numFmtId="164" fontId="15" fillId="5" borderId="18" xfId="0" applyNumberFormat="1" applyFont="1" applyFill="1" applyBorder="1" applyAlignment="1">
      <alignment horizontal="center" vertical="center" wrapText="1"/>
    </xf>
    <xf numFmtId="164" fontId="15" fillId="5" borderId="51" xfId="0" applyNumberFormat="1" applyFont="1" applyFill="1" applyBorder="1" applyAlignment="1">
      <alignment horizontal="center" vertical="center" wrapText="1"/>
    </xf>
    <xf numFmtId="0" fontId="2" fillId="5" borderId="6"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11" xfId="0" applyFont="1" applyFill="1" applyBorder="1" applyAlignment="1">
      <alignment horizontal="center" vertical="center" wrapText="1"/>
    </xf>
    <xf numFmtId="164" fontId="45" fillId="2" borderId="9" xfId="0" applyNumberFormat="1" applyFont="1" applyFill="1" applyBorder="1" applyAlignment="1">
      <alignment horizontal="center" vertical="center" wrapText="1"/>
    </xf>
    <xf numFmtId="0" fontId="45" fillId="2" borderId="29" xfId="0" applyFont="1" applyFill="1" applyBorder="1" applyAlignment="1">
      <alignment horizontal="center" vertical="center" wrapText="1"/>
    </xf>
    <xf numFmtId="164" fontId="15" fillId="5" borderId="23" xfId="0" applyNumberFormat="1" applyFont="1" applyFill="1" applyBorder="1" applyAlignment="1">
      <alignment horizontal="center" vertical="center" wrapText="1"/>
    </xf>
    <xf numFmtId="164" fontId="15" fillId="5" borderId="56" xfId="0" applyNumberFormat="1" applyFont="1" applyFill="1" applyBorder="1" applyAlignment="1">
      <alignment horizontal="center" vertical="center" wrapText="1"/>
    </xf>
    <xf numFmtId="164" fontId="15" fillId="5" borderId="65" xfId="0" applyNumberFormat="1" applyFont="1" applyFill="1" applyBorder="1" applyAlignment="1">
      <alignment horizontal="center" vertical="center" wrapText="1"/>
    </xf>
    <xf numFmtId="164" fontId="45" fillId="2" borderId="20" xfId="0" applyNumberFormat="1" applyFont="1" applyFill="1" applyBorder="1" applyAlignment="1">
      <alignment horizontal="center" vertical="center" wrapText="1"/>
    </xf>
    <xf numFmtId="0" fontId="45" fillId="2" borderId="52" xfId="0" applyFont="1" applyFill="1" applyBorder="1" applyAlignment="1">
      <alignment horizontal="center" vertical="center" wrapText="1"/>
    </xf>
    <xf numFmtId="0" fontId="15" fillId="5" borderId="18" xfId="0" applyFont="1" applyFill="1" applyBorder="1" applyAlignment="1">
      <alignment horizontal="center" vertical="center" wrapText="1"/>
    </xf>
    <xf numFmtId="164" fontId="15" fillId="5" borderId="47" xfId="0" applyNumberFormat="1" applyFont="1" applyFill="1" applyBorder="1" applyAlignment="1">
      <alignment horizontal="center" vertical="center" wrapText="1"/>
    </xf>
    <xf numFmtId="0" fontId="15" fillId="3" borderId="3"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7" fillId="0" borderId="3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7" xfId="0" applyFont="1" applyBorder="1" applyAlignment="1">
      <alignment horizontal="center" vertical="center" wrapText="1"/>
    </xf>
    <xf numFmtId="1" fontId="45" fillId="2" borderId="29" xfId="0" applyNumberFormat="1" applyFont="1" applyFill="1" applyBorder="1" applyAlignment="1">
      <alignment horizontal="center" vertical="center" wrapText="1"/>
    </xf>
    <xf numFmtId="164" fontId="45" fillId="2" borderId="63" xfId="0" applyNumberFormat="1" applyFont="1" applyFill="1" applyBorder="1" applyAlignment="1">
      <alignment horizontal="center" vertical="center" wrapText="1"/>
    </xf>
    <xf numFmtId="164" fontId="14" fillId="2" borderId="2" xfId="0" applyNumberFormat="1" applyFont="1" applyFill="1" applyBorder="1" applyAlignment="1">
      <alignment horizontal="center" vertical="center" wrapText="1"/>
    </xf>
    <xf numFmtId="164" fontId="14" fillId="2" borderId="51" xfId="0" applyNumberFormat="1" applyFont="1" applyFill="1" applyBorder="1" applyAlignment="1">
      <alignment horizontal="center" vertical="center" wrapText="1"/>
    </xf>
    <xf numFmtId="164" fontId="14" fillId="2" borderId="6" xfId="0" applyNumberFormat="1" applyFont="1" applyFill="1" applyBorder="1" applyAlignment="1">
      <alignment horizontal="center" vertical="center" wrapText="1"/>
    </xf>
    <xf numFmtId="164" fontId="14" fillId="2" borderId="30" xfId="0" applyNumberFormat="1" applyFont="1" applyFill="1" applyBorder="1" applyAlignment="1">
      <alignment horizontal="center" vertical="center" wrapText="1"/>
    </xf>
    <xf numFmtId="164" fontId="14" fillId="3" borderId="6" xfId="0" applyNumberFormat="1" applyFont="1" applyFill="1" applyBorder="1" applyAlignment="1">
      <alignment horizontal="center" vertical="center" wrapText="1"/>
    </xf>
    <xf numFmtId="164" fontId="14" fillId="3" borderId="30" xfId="0" applyNumberFormat="1" applyFont="1" applyFill="1" applyBorder="1" applyAlignment="1">
      <alignment horizontal="center" vertical="center" wrapText="1"/>
    </xf>
    <xf numFmtId="164" fontId="50" fillId="3" borderId="6" xfId="0" applyNumberFormat="1" applyFont="1" applyFill="1" applyBorder="1" applyAlignment="1">
      <alignment horizontal="center" vertical="center" wrapText="1"/>
    </xf>
    <xf numFmtId="164" fontId="50" fillId="3" borderId="30" xfId="0" applyNumberFormat="1" applyFont="1" applyFill="1" applyBorder="1" applyAlignment="1">
      <alignment horizontal="center" vertical="center" wrapText="1"/>
    </xf>
    <xf numFmtId="1" fontId="45" fillId="2" borderId="19" xfId="0" applyNumberFormat="1" applyFont="1" applyFill="1" applyBorder="1" applyAlignment="1">
      <alignment horizontal="center" vertical="center" wrapText="1"/>
    </xf>
    <xf numFmtId="1" fontId="45" fillId="2" borderId="30" xfId="0" applyNumberFormat="1" applyFont="1" applyFill="1" applyBorder="1" applyAlignment="1">
      <alignment horizontal="center" vertical="center" wrapText="1"/>
    </xf>
    <xf numFmtId="1" fontId="45" fillId="2" borderId="10" xfId="0" applyNumberFormat="1" applyFont="1" applyFill="1" applyBorder="1" applyAlignment="1">
      <alignment horizontal="center" vertical="center" wrapText="1"/>
    </xf>
    <xf numFmtId="1" fontId="45" fillId="2" borderId="37" xfId="0" applyNumberFormat="1" applyFont="1" applyFill="1" applyBorder="1" applyAlignment="1">
      <alignment horizontal="center" vertical="center" wrapText="1"/>
    </xf>
    <xf numFmtId="0" fontId="17" fillId="5" borderId="18"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15" fillId="3" borderId="7" xfId="0" applyFont="1" applyFill="1" applyBorder="1" applyAlignment="1">
      <alignment vertical="center" wrapText="1"/>
    </xf>
    <xf numFmtId="0" fontId="15" fillId="3" borderId="2" xfId="0" applyFont="1" applyFill="1" applyBorder="1" applyAlignment="1">
      <alignment vertical="center" wrapText="1"/>
    </xf>
    <xf numFmtId="0" fontId="15" fillId="3" borderId="9" xfId="0" applyFont="1" applyFill="1" applyBorder="1" applyAlignment="1">
      <alignment horizontal="center" vertical="center" wrapText="1"/>
    </xf>
    <xf numFmtId="0" fontId="64" fillId="0" borderId="0" xfId="0" applyFont="1" applyAlignment="1">
      <alignment horizontal="left"/>
    </xf>
    <xf numFmtId="0" fontId="2" fillId="0" borderId="2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17" fillId="3" borderId="19" xfId="0" applyFont="1" applyFill="1" applyBorder="1" applyAlignment="1">
      <alignment horizontal="left" vertical="center" wrapText="1"/>
    </xf>
    <xf numFmtId="164" fontId="17" fillId="3" borderId="29" xfId="0" applyNumberFormat="1" applyFont="1" applyFill="1" applyBorder="1" applyAlignment="1">
      <alignment horizontal="center" vertical="center" wrapText="1"/>
    </xf>
    <xf numFmtId="0" fontId="53" fillId="0" borderId="0" xfId="1" applyFont="1" applyFill="1" applyAlignment="1">
      <alignment horizontal="center" vertical="center" wrapText="1"/>
    </xf>
    <xf numFmtId="0" fontId="53" fillId="0" borderId="1" xfId="1" applyFont="1" applyFill="1" applyBorder="1" applyAlignment="1">
      <alignment horizontal="center" vertical="center" wrapText="1"/>
    </xf>
    <xf numFmtId="0" fontId="39" fillId="3" borderId="0" xfId="0" applyFont="1" applyFill="1" applyAlignment="1">
      <alignment horizontal="center" vertical="center"/>
    </xf>
    <xf numFmtId="0" fontId="15" fillId="4" borderId="68" xfId="0" applyFont="1" applyFill="1" applyBorder="1" applyAlignment="1">
      <alignment horizontal="justify" vertical="center" wrapText="1"/>
    </xf>
    <xf numFmtId="0" fontId="15" fillId="4" borderId="66" xfId="0" applyFont="1" applyFill="1" applyBorder="1" applyAlignment="1">
      <alignment horizontal="justify" vertical="center" wrapText="1"/>
    </xf>
    <xf numFmtId="0" fontId="15" fillId="4" borderId="68" xfId="0" applyFont="1" applyFill="1" applyBorder="1" applyAlignment="1">
      <alignment horizontal="center" vertical="center" wrapText="1"/>
    </xf>
    <xf numFmtId="0" fontId="15" fillId="4" borderId="66"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3" fillId="4" borderId="66" xfId="0" applyFont="1" applyFill="1" applyBorder="1" applyAlignment="1">
      <alignment horizontal="center" vertical="center" wrapText="1"/>
    </xf>
    <xf numFmtId="0" fontId="15" fillId="4" borderId="67" xfId="0" applyFont="1" applyFill="1" applyBorder="1" applyAlignment="1">
      <alignment horizontal="justify" vertical="center" wrapText="1"/>
    </xf>
    <xf numFmtId="0" fontId="15" fillId="4" borderId="67" xfId="0" applyFont="1" applyFill="1" applyBorder="1" applyAlignment="1">
      <alignment horizontal="center" vertical="center" wrapText="1"/>
    </xf>
    <xf numFmtId="0" fontId="15" fillId="4" borderId="68" xfId="0" applyFont="1" applyFill="1" applyBorder="1" applyAlignment="1">
      <alignment vertical="center" wrapText="1"/>
    </xf>
    <xf numFmtId="0" fontId="15" fillId="4" borderId="67" xfId="0" applyFont="1" applyFill="1" applyBorder="1" applyAlignment="1">
      <alignment vertical="center" wrapText="1"/>
    </xf>
    <xf numFmtId="0" fontId="15" fillId="4" borderId="66" xfId="0" applyFont="1" applyFill="1" applyBorder="1" applyAlignment="1">
      <alignment vertical="center" wrapText="1"/>
    </xf>
    <xf numFmtId="0" fontId="3" fillId="4" borderId="67" xfId="0" applyFont="1" applyFill="1" applyBorder="1" applyAlignment="1">
      <alignment horizontal="center" vertical="center" wrapText="1"/>
    </xf>
  </cellXfs>
  <cellStyles count="2">
    <cellStyle name="Звичайний" xfId="0" builtinId="0"/>
    <cellStyle name="Обычный 2" xfId="1"/>
  </cellStyles>
  <dxfs count="45">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1;&#1059;&#1044;&#1059;&#1056;/&#1057;%20&#1088;&#1072;&#1073;&#1086;&#1095;&#1077;&#1075;&#1086;%20&#1089;&#1090;&#1086;&#1083;&#1072;/&#1054;&#1057;&#1042;&#1030;&#1058;&#1040;/&#1054;&#1055;&#1055;%20&#1053;&#1040;&#1042;&#1063;&#1040;&#1051;&#1068;&#1053;&#1030;%20&#1055;&#1051;&#1040;&#1053;&#1048;/&#1041;&#1059;&#1044;&#1059;&#1056;/&#1053;&#1040;&#1042;&#1063;&#1040;&#1051;&#1068;&#1053;&#1030;%20&#1055;&#1051;&#1040;&#1053;&#1048;%20&#1047;&#1030;%20&#1047;&#1052;&#1030;&#1053;&#1040;&#1052;&#1048;%20&#1041;&#1040;&#1050;&#1040;&#1051;&#1040;&#1042;&#1056;%202020,%202021,%202022%20&#1088;&#1086;&#1082;&#1091;%20&#1085;&#1072;&#1073;&#1086;&#1088;&#1091;/&#1073;&#1072;&#1082;&#1072;&#1083;&#1072;&#1074;&#1088;/&#1053;&#1072;&#1074;&#1095;&#1072;&#1083;&#1100;&#1085;&#1080;&#1081;%20&#1087;&#1083;&#1072;&#1085;%20&#1073;&#1072;&#1082;&#1072;&#1083;&#1072;&#1074;&#1088;%20&#1056;&#1040;&#1054;%20&#1090;&#1072;%20&#1041;&#1055;%202023%20&#1088;&#1110;&#1082;%20&#1085;&#1072;&#1073;&#1086;&#1088;&#1091;%20&#1073;&#1072;&#1082;&#1072;&#1083;&#1072;&#1074;&#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ітул ЕРРАО"/>
      <sheetName val="Тітул БПВПОСЗ"/>
      <sheetName val="Графік навчального процесу"/>
      <sheetName val="2023 ЕР РАО "/>
      <sheetName val="2023  БП "/>
      <sheetName val="Аркуш погодження"/>
      <sheetName val="2022 ЕР РАО "/>
      <sheetName val="2022  БП "/>
    </sheetNames>
    <sheetDataSet>
      <sheetData sheetId="0" refreshError="1"/>
      <sheetData sheetId="1" refreshError="1"/>
      <sheetData sheetId="2">
        <row r="13">
          <cell r="A13" t="str">
            <v>II. ЗВЕДЕНІ ДАНІ ПРО БЮДЖЕТ ЧАСУ (В ТИЖНЯХ)</v>
          </cell>
        </row>
        <row r="23">
          <cell r="B23" t="str">
            <v>ІV. АТЕСТАЦІЯ</v>
          </cell>
        </row>
      </sheetData>
      <sheetData sheetId="3"/>
      <sheetData sheetId="4"/>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4"/>
  <sheetViews>
    <sheetView view="pageBreakPreview" zoomScale="90" zoomScaleNormal="100" zoomScaleSheetLayoutView="90" workbookViewId="0">
      <selection activeCell="L20" sqref="L20"/>
    </sheetView>
  </sheetViews>
  <sheetFormatPr defaultRowHeight="15" x14ac:dyDescent="0.25"/>
  <cols>
    <col min="1" max="1" width="3.85546875" customWidth="1"/>
    <col min="2" max="46" width="3" customWidth="1"/>
    <col min="212" max="212" width="3.85546875" customWidth="1"/>
    <col min="213" max="262" width="3" customWidth="1"/>
    <col min="263" max="263" width="3.140625" customWidth="1"/>
    <col min="264" max="264" width="3" customWidth="1"/>
    <col min="265" max="265" width="1.7109375" customWidth="1"/>
    <col min="266" max="266" width="0.7109375" customWidth="1"/>
    <col min="468" max="468" width="3.85546875" customWidth="1"/>
    <col min="469" max="518" width="3" customWidth="1"/>
    <col min="519" max="519" width="3.140625" customWidth="1"/>
    <col min="520" max="520" width="3" customWidth="1"/>
    <col min="521" max="521" width="1.7109375" customWidth="1"/>
    <col min="522" max="522" width="0.7109375" customWidth="1"/>
    <col min="724" max="724" width="3.85546875" customWidth="1"/>
    <col min="725" max="774" width="3" customWidth="1"/>
    <col min="775" max="775" width="3.140625" customWidth="1"/>
    <col min="776" max="776" width="3" customWidth="1"/>
    <col min="777" max="777" width="1.7109375" customWidth="1"/>
    <col min="778" max="778" width="0.7109375" customWidth="1"/>
    <col min="980" max="980" width="3.85546875" customWidth="1"/>
    <col min="981" max="1030" width="3" customWidth="1"/>
    <col min="1031" max="1031" width="3.140625" customWidth="1"/>
    <col min="1032" max="1032" width="3" customWidth="1"/>
    <col min="1033" max="1033" width="1.7109375" customWidth="1"/>
    <col min="1034" max="1034" width="0.7109375" customWidth="1"/>
    <col min="1236" max="1236" width="3.85546875" customWidth="1"/>
    <col min="1237" max="1286" width="3" customWidth="1"/>
    <col min="1287" max="1287" width="3.140625" customWidth="1"/>
    <col min="1288" max="1288" width="3" customWidth="1"/>
    <col min="1289" max="1289" width="1.7109375" customWidth="1"/>
    <col min="1290" max="1290" width="0.7109375" customWidth="1"/>
    <col min="1492" max="1492" width="3.85546875" customWidth="1"/>
    <col min="1493" max="1542" width="3" customWidth="1"/>
    <col min="1543" max="1543" width="3.140625" customWidth="1"/>
    <col min="1544" max="1544" width="3" customWidth="1"/>
    <col min="1545" max="1545" width="1.7109375" customWidth="1"/>
    <col min="1546" max="1546" width="0.7109375" customWidth="1"/>
    <col min="1748" max="1748" width="3.85546875" customWidth="1"/>
    <col min="1749" max="1798" width="3" customWidth="1"/>
    <col min="1799" max="1799" width="3.140625" customWidth="1"/>
    <col min="1800" max="1800" width="3" customWidth="1"/>
    <col min="1801" max="1801" width="1.7109375" customWidth="1"/>
    <col min="1802" max="1802" width="0.7109375" customWidth="1"/>
    <col min="2004" max="2004" width="3.85546875" customWidth="1"/>
    <col min="2005" max="2054" width="3" customWidth="1"/>
    <col min="2055" max="2055" width="3.140625" customWidth="1"/>
    <col min="2056" max="2056" width="3" customWidth="1"/>
    <col min="2057" max="2057" width="1.7109375" customWidth="1"/>
    <col min="2058" max="2058" width="0.7109375" customWidth="1"/>
    <col min="2260" max="2260" width="3.85546875" customWidth="1"/>
    <col min="2261" max="2310" width="3" customWidth="1"/>
    <col min="2311" max="2311" width="3.140625" customWidth="1"/>
    <col min="2312" max="2312" width="3" customWidth="1"/>
    <col min="2313" max="2313" width="1.7109375" customWidth="1"/>
    <col min="2314" max="2314" width="0.7109375" customWidth="1"/>
    <col min="2516" max="2516" width="3.85546875" customWidth="1"/>
    <col min="2517" max="2566" width="3" customWidth="1"/>
    <col min="2567" max="2567" width="3.140625" customWidth="1"/>
    <col min="2568" max="2568" width="3" customWidth="1"/>
    <col min="2569" max="2569" width="1.7109375" customWidth="1"/>
    <col min="2570" max="2570" width="0.7109375" customWidth="1"/>
    <col min="2772" max="2772" width="3.85546875" customWidth="1"/>
    <col min="2773" max="2822" width="3" customWidth="1"/>
    <col min="2823" max="2823" width="3.140625" customWidth="1"/>
    <col min="2824" max="2824" width="3" customWidth="1"/>
    <col min="2825" max="2825" width="1.7109375" customWidth="1"/>
    <col min="2826" max="2826" width="0.7109375" customWidth="1"/>
    <col min="3028" max="3028" width="3.85546875" customWidth="1"/>
    <col min="3029" max="3078" width="3" customWidth="1"/>
    <col min="3079" max="3079" width="3.140625" customWidth="1"/>
    <col min="3080" max="3080" width="3" customWidth="1"/>
    <col min="3081" max="3081" width="1.7109375" customWidth="1"/>
    <col min="3082" max="3082" width="0.7109375" customWidth="1"/>
    <col min="3284" max="3284" width="3.85546875" customWidth="1"/>
    <col min="3285" max="3334" width="3" customWidth="1"/>
    <col min="3335" max="3335" width="3.140625" customWidth="1"/>
    <col min="3336" max="3336" width="3" customWidth="1"/>
    <col min="3337" max="3337" width="1.7109375" customWidth="1"/>
    <col min="3338" max="3338" width="0.7109375" customWidth="1"/>
    <col min="3540" max="3540" width="3.85546875" customWidth="1"/>
    <col min="3541" max="3590" width="3" customWidth="1"/>
    <col min="3591" max="3591" width="3.140625" customWidth="1"/>
    <col min="3592" max="3592" width="3" customWidth="1"/>
    <col min="3593" max="3593" width="1.7109375" customWidth="1"/>
    <col min="3594" max="3594" width="0.7109375" customWidth="1"/>
    <col min="3796" max="3796" width="3.85546875" customWidth="1"/>
    <col min="3797" max="3846" width="3" customWidth="1"/>
    <col min="3847" max="3847" width="3.140625" customWidth="1"/>
    <col min="3848" max="3848" width="3" customWidth="1"/>
    <col min="3849" max="3849" width="1.7109375" customWidth="1"/>
    <col min="3850" max="3850" width="0.7109375" customWidth="1"/>
    <col min="4052" max="4052" width="3.85546875" customWidth="1"/>
    <col min="4053" max="4102" width="3" customWidth="1"/>
    <col min="4103" max="4103" width="3.140625" customWidth="1"/>
    <col min="4104" max="4104" width="3" customWidth="1"/>
    <col min="4105" max="4105" width="1.7109375" customWidth="1"/>
    <col min="4106" max="4106" width="0.7109375" customWidth="1"/>
    <col min="4308" max="4308" width="3.85546875" customWidth="1"/>
    <col min="4309" max="4358" width="3" customWidth="1"/>
    <col min="4359" max="4359" width="3.140625" customWidth="1"/>
    <col min="4360" max="4360" width="3" customWidth="1"/>
    <col min="4361" max="4361" width="1.7109375" customWidth="1"/>
    <col min="4362" max="4362" width="0.7109375" customWidth="1"/>
    <col min="4564" max="4564" width="3.85546875" customWidth="1"/>
    <col min="4565" max="4614" width="3" customWidth="1"/>
    <col min="4615" max="4615" width="3.140625" customWidth="1"/>
    <col min="4616" max="4616" width="3" customWidth="1"/>
    <col min="4617" max="4617" width="1.7109375" customWidth="1"/>
    <col min="4618" max="4618" width="0.7109375" customWidth="1"/>
    <col min="4820" max="4820" width="3.85546875" customWidth="1"/>
    <col min="4821" max="4870" width="3" customWidth="1"/>
    <col min="4871" max="4871" width="3.140625" customWidth="1"/>
    <col min="4872" max="4872" width="3" customWidth="1"/>
    <col min="4873" max="4873" width="1.7109375" customWidth="1"/>
    <col min="4874" max="4874" width="0.7109375" customWidth="1"/>
    <col min="5076" max="5076" width="3.85546875" customWidth="1"/>
    <col min="5077" max="5126" width="3" customWidth="1"/>
    <col min="5127" max="5127" width="3.140625" customWidth="1"/>
    <col min="5128" max="5128" width="3" customWidth="1"/>
    <col min="5129" max="5129" width="1.7109375" customWidth="1"/>
    <col min="5130" max="5130" width="0.7109375" customWidth="1"/>
    <col min="5332" max="5332" width="3.85546875" customWidth="1"/>
    <col min="5333" max="5382" width="3" customWidth="1"/>
    <col min="5383" max="5383" width="3.140625" customWidth="1"/>
    <col min="5384" max="5384" width="3" customWidth="1"/>
    <col min="5385" max="5385" width="1.7109375" customWidth="1"/>
    <col min="5386" max="5386" width="0.7109375" customWidth="1"/>
    <col min="5588" max="5588" width="3.85546875" customWidth="1"/>
    <col min="5589" max="5638" width="3" customWidth="1"/>
    <col min="5639" max="5639" width="3.140625" customWidth="1"/>
    <col min="5640" max="5640" width="3" customWidth="1"/>
    <col min="5641" max="5641" width="1.7109375" customWidth="1"/>
    <col min="5642" max="5642" width="0.7109375" customWidth="1"/>
    <col min="5844" max="5844" width="3.85546875" customWidth="1"/>
    <col min="5845" max="5894" width="3" customWidth="1"/>
    <col min="5895" max="5895" width="3.140625" customWidth="1"/>
    <col min="5896" max="5896" width="3" customWidth="1"/>
    <col min="5897" max="5897" width="1.7109375" customWidth="1"/>
    <col min="5898" max="5898" width="0.7109375" customWidth="1"/>
    <col min="6100" max="6100" width="3.85546875" customWidth="1"/>
    <col min="6101" max="6150" width="3" customWidth="1"/>
    <col min="6151" max="6151" width="3.140625" customWidth="1"/>
    <col min="6152" max="6152" width="3" customWidth="1"/>
    <col min="6153" max="6153" width="1.7109375" customWidth="1"/>
    <col min="6154" max="6154" width="0.7109375" customWidth="1"/>
    <col min="6356" max="6356" width="3.85546875" customWidth="1"/>
    <col min="6357" max="6406" width="3" customWidth="1"/>
    <col min="6407" max="6407" width="3.140625" customWidth="1"/>
    <col min="6408" max="6408" width="3" customWidth="1"/>
    <col min="6409" max="6409" width="1.7109375" customWidth="1"/>
    <col min="6410" max="6410" width="0.7109375" customWidth="1"/>
    <col min="6612" max="6612" width="3.85546875" customWidth="1"/>
    <col min="6613" max="6662" width="3" customWidth="1"/>
    <col min="6663" max="6663" width="3.140625" customWidth="1"/>
    <col min="6664" max="6664" width="3" customWidth="1"/>
    <col min="6665" max="6665" width="1.7109375" customWidth="1"/>
    <col min="6666" max="6666" width="0.7109375" customWidth="1"/>
    <col min="6868" max="6868" width="3.85546875" customWidth="1"/>
    <col min="6869" max="6918" width="3" customWidth="1"/>
    <col min="6919" max="6919" width="3.140625" customWidth="1"/>
    <col min="6920" max="6920" width="3" customWidth="1"/>
    <col min="6921" max="6921" width="1.7109375" customWidth="1"/>
    <col min="6922" max="6922" width="0.7109375" customWidth="1"/>
    <col min="7124" max="7124" width="3.85546875" customWidth="1"/>
    <col min="7125" max="7174" width="3" customWidth="1"/>
    <col min="7175" max="7175" width="3.140625" customWidth="1"/>
    <col min="7176" max="7176" width="3" customWidth="1"/>
    <col min="7177" max="7177" width="1.7109375" customWidth="1"/>
    <col min="7178" max="7178" width="0.7109375" customWidth="1"/>
    <col min="7380" max="7380" width="3.85546875" customWidth="1"/>
    <col min="7381" max="7430" width="3" customWidth="1"/>
    <col min="7431" max="7431" width="3.140625" customWidth="1"/>
    <col min="7432" max="7432" width="3" customWidth="1"/>
    <col min="7433" max="7433" width="1.7109375" customWidth="1"/>
    <col min="7434" max="7434" width="0.7109375" customWidth="1"/>
    <col min="7636" max="7636" width="3.85546875" customWidth="1"/>
    <col min="7637" max="7686" width="3" customWidth="1"/>
    <col min="7687" max="7687" width="3.140625" customWidth="1"/>
    <col min="7688" max="7688" width="3" customWidth="1"/>
    <col min="7689" max="7689" width="1.7109375" customWidth="1"/>
    <col min="7690" max="7690" width="0.7109375" customWidth="1"/>
    <col min="7892" max="7892" width="3.85546875" customWidth="1"/>
    <col min="7893" max="7942" width="3" customWidth="1"/>
    <col min="7943" max="7943" width="3.140625" customWidth="1"/>
    <col min="7944" max="7944" width="3" customWidth="1"/>
    <col min="7945" max="7945" width="1.7109375" customWidth="1"/>
    <col min="7946" max="7946" width="0.7109375" customWidth="1"/>
    <col min="8148" max="8148" width="3.85546875" customWidth="1"/>
    <col min="8149" max="8198" width="3" customWidth="1"/>
    <col min="8199" max="8199" width="3.140625" customWidth="1"/>
    <col min="8200" max="8200" width="3" customWidth="1"/>
    <col min="8201" max="8201" width="1.7109375" customWidth="1"/>
    <col min="8202" max="8202" width="0.7109375" customWidth="1"/>
    <col min="8404" max="8404" width="3.85546875" customWidth="1"/>
    <col min="8405" max="8454" width="3" customWidth="1"/>
    <col min="8455" max="8455" width="3.140625" customWidth="1"/>
    <col min="8456" max="8456" width="3" customWidth="1"/>
    <col min="8457" max="8457" width="1.7109375" customWidth="1"/>
    <col min="8458" max="8458" width="0.7109375" customWidth="1"/>
    <col min="8660" max="8660" width="3.85546875" customWidth="1"/>
    <col min="8661" max="8710" width="3" customWidth="1"/>
    <col min="8711" max="8711" width="3.140625" customWidth="1"/>
    <col min="8712" max="8712" width="3" customWidth="1"/>
    <col min="8713" max="8713" width="1.7109375" customWidth="1"/>
    <col min="8714" max="8714" width="0.7109375" customWidth="1"/>
    <col min="8916" max="8916" width="3.85546875" customWidth="1"/>
    <col min="8917" max="8966" width="3" customWidth="1"/>
    <col min="8967" max="8967" width="3.140625" customWidth="1"/>
    <col min="8968" max="8968" width="3" customWidth="1"/>
    <col min="8969" max="8969" width="1.7109375" customWidth="1"/>
    <col min="8970" max="8970" width="0.7109375" customWidth="1"/>
    <col min="9172" max="9172" width="3.85546875" customWidth="1"/>
    <col min="9173" max="9222" width="3" customWidth="1"/>
    <col min="9223" max="9223" width="3.140625" customWidth="1"/>
    <col min="9224" max="9224" width="3" customWidth="1"/>
    <col min="9225" max="9225" width="1.7109375" customWidth="1"/>
    <col min="9226" max="9226" width="0.7109375" customWidth="1"/>
    <col min="9428" max="9428" width="3.85546875" customWidth="1"/>
    <col min="9429" max="9478" width="3" customWidth="1"/>
    <col min="9479" max="9479" width="3.140625" customWidth="1"/>
    <col min="9480" max="9480" width="3" customWidth="1"/>
    <col min="9481" max="9481" width="1.7109375" customWidth="1"/>
    <col min="9482" max="9482" width="0.7109375" customWidth="1"/>
    <col min="9684" max="9684" width="3.85546875" customWidth="1"/>
    <col min="9685" max="9734" width="3" customWidth="1"/>
    <col min="9735" max="9735" width="3.140625" customWidth="1"/>
    <col min="9736" max="9736" width="3" customWidth="1"/>
    <col min="9737" max="9737" width="1.7109375" customWidth="1"/>
    <col min="9738" max="9738" width="0.7109375" customWidth="1"/>
    <col min="9940" max="9940" width="3.85546875" customWidth="1"/>
    <col min="9941" max="9990" width="3" customWidth="1"/>
    <col min="9991" max="9991" width="3.140625" customWidth="1"/>
    <col min="9992" max="9992" width="3" customWidth="1"/>
    <col min="9993" max="9993" width="1.7109375" customWidth="1"/>
    <col min="9994" max="9994" width="0.7109375" customWidth="1"/>
    <col min="10196" max="10196" width="3.85546875" customWidth="1"/>
    <col min="10197" max="10246" width="3" customWidth="1"/>
    <col min="10247" max="10247" width="3.140625" customWidth="1"/>
    <col min="10248" max="10248" width="3" customWidth="1"/>
    <col min="10249" max="10249" width="1.7109375" customWidth="1"/>
    <col min="10250" max="10250" width="0.7109375" customWidth="1"/>
    <col min="10452" max="10452" width="3.85546875" customWidth="1"/>
    <col min="10453" max="10502" width="3" customWidth="1"/>
    <col min="10503" max="10503" width="3.140625" customWidth="1"/>
    <col min="10504" max="10504" width="3" customWidth="1"/>
    <col min="10505" max="10505" width="1.7109375" customWidth="1"/>
    <col min="10506" max="10506" width="0.7109375" customWidth="1"/>
    <col min="10708" max="10708" width="3.85546875" customWidth="1"/>
    <col min="10709" max="10758" width="3" customWidth="1"/>
    <col min="10759" max="10759" width="3.140625" customWidth="1"/>
    <col min="10760" max="10760" width="3" customWidth="1"/>
    <col min="10761" max="10761" width="1.7109375" customWidth="1"/>
    <col min="10762" max="10762" width="0.7109375" customWidth="1"/>
    <col min="10964" max="10964" width="3.85546875" customWidth="1"/>
    <col min="10965" max="11014" width="3" customWidth="1"/>
    <col min="11015" max="11015" width="3.140625" customWidth="1"/>
    <col min="11016" max="11016" width="3" customWidth="1"/>
    <col min="11017" max="11017" width="1.7109375" customWidth="1"/>
    <col min="11018" max="11018" width="0.7109375" customWidth="1"/>
    <col min="11220" max="11220" width="3.85546875" customWidth="1"/>
    <col min="11221" max="11270" width="3" customWidth="1"/>
    <col min="11271" max="11271" width="3.140625" customWidth="1"/>
    <col min="11272" max="11272" width="3" customWidth="1"/>
    <col min="11273" max="11273" width="1.7109375" customWidth="1"/>
    <col min="11274" max="11274" width="0.7109375" customWidth="1"/>
    <col min="11476" max="11476" width="3.85546875" customWidth="1"/>
    <col min="11477" max="11526" width="3" customWidth="1"/>
    <col min="11527" max="11527" width="3.140625" customWidth="1"/>
    <col min="11528" max="11528" width="3" customWidth="1"/>
    <col min="11529" max="11529" width="1.7109375" customWidth="1"/>
    <col min="11530" max="11530" width="0.7109375" customWidth="1"/>
    <col min="11732" max="11732" width="3.85546875" customWidth="1"/>
    <col min="11733" max="11782" width="3" customWidth="1"/>
    <col min="11783" max="11783" width="3.140625" customWidth="1"/>
    <col min="11784" max="11784" width="3" customWidth="1"/>
    <col min="11785" max="11785" width="1.7109375" customWidth="1"/>
    <col min="11786" max="11786" width="0.7109375" customWidth="1"/>
    <col min="11988" max="11988" width="3.85546875" customWidth="1"/>
    <col min="11989" max="12038" width="3" customWidth="1"/>
    <col min="12039" max="12039" width="3.140625" customWidth="1"/>
    <col min="12040" max="12040" width="3" customWidth="1"/>
    <col min="12041" max="12041" width="1.7109375" customWidth="1"/>
    <col min="12042" max="12042" width="0.7109375" customWidth="1"/>
    <col min="12244" max="12244" width="3.85546875" customWidth="1"/>
    <col min="12245" max="12294" width="3" customWidth="1"/>
    <col min="12295" max="12295" width="3.140625" customWidth="1"/>
    <col min="12296" max="12296" width="3" customWidth="1"/>
    <col min="12297" max="12297" width="1.7109375" customWidth="1"/>
    <col min="12298" max="12298" width="0.7109375" customWidth="1"/>
    <col min="12500" max="12500" width="3.85546875" customWidth="1"/>
    <col min="12501" max="12550" width="3" customWidth="1"/>
    <col min="12551" max="12551" width="3.140625" customWidth="1"/>
    <col min="12552" max="12552" width="3" customWidth="1"/>
    <col min="12553" max="12553" width="1.7109375" customWidth="1"/>
    <col min="12554" max="12554" width="0.7109375" customWidth="1"/>
    <col min="12756" max="12756" width="3.85546875" customWidth="1"/>
    <col min="12757" max="12806" width="3" customWidth="1"/>
    <col min="12807" max="12807" width="3.140625" customWidth="1"/>
    <col min="12808" max="12808" width="3" customWidth="1"/>
    <col min="12809" max="12809" width="1.7109375" customWidth="1"/>
    <col min="12810" max="12810" width="0.7109375" customWidth="1"/>
    <col min="13012" max="13012" width="3.85546875" customWidth="1"/>
    <col min="13013" max="13062" width="3" customWidth="1"/>
    <col min="13063" max="13063" width="3.140625" customWidth="1"/>
    <col min="13064" max="13064" width="3" customWidth="1"/>
    <col min="13065" max="13065" width="1.7109375" customWidth="1"/>
    <col min="13066" max="13066" width="0.7109375" customWidth="1"/>
    <col min="13268" max="13268" width="3.85546875" customWidth="1"/>
    <col min="13269" max="13318" width="3" customWidth="1"/>
    <col min="13319" max="13319" width="3.140625" customWidth="1"/>
    <col min="13320" max="13320" width="3" customWidth="1"/>
    <col min="13321" max="13321" width="1.7109375" customWidth="1"/>
    <col min="13322" max="13322" width="0.7109375" customWidth="1"/>
    <col min="13524" max="13524" width="3.85546875" customWidth="1"/>
    <col min="13525" max="13574" width="3" customWidth="1"/>
    <col min="13575" max="13575" width="3.140625" customWidth="1"/>
    <col min="13576" max="13576" width="3" customWidth="1"/>
    <col min="13577" max="13577" width="1.7109375" customWidth="1"/>
    <col min="13578" max="13578" width="0.7109375" customWidth="1"/>
    <col min="13780" max="13780" width="3.85546875" customWidth="1"/>
    <col min="13781" max="13830" width="3" customWidth="1"/>
    <col min="13831" max="13831" width="3.140625" customWidth="1"/>
    <col min="13832" max="13832" width="3" customWidth="1"/>
    <col min="13833" max="13833" width="1.7109375" customWidth="1"/>
    <col min="13834" max="13834" width="0.7109375" customWidth="1"/>
    <col min="14036" max="14036" width="3.85546875" customWidth="1"/>
    <col min="14037" max="14086" width="3" customWidth="1"/>
    <col min="14087" max="14087" width="3.140625" customWidth="1"/>
    <col min="14088" max="14088" width="3" customWidth="1"/>
    <col min="14089" max="14089" width="1.7109375" customWidth="1"/>
    <col min="14090" max="14090" width="0.7109375" customWidth="1"/>
    <col min="14292" max="14292" width="3.85546875" customWidth="1"/>
    <col min="14293" max="14342" width="3" customWidth="1"/>
    <col min="14343" max="14343" width="3.140625" customWidth="1"/>
    <col min="14344" max="14344" width="3" customWidth="1"/>
    <col min="14345" max="14345" width="1.7109375" customWidth="1"/>
    <col min="14346" max="14346" width="0.7109375" customWidth="1"/>
    <col min="14548" max="14548" width="3.85546875" customWidth="1"/>
    <col min="14549" max="14598" width="3" customWidth="1"/>
    <col min="14599" max="14599" width="3.140625" customWidth="1"/>
    <col min="14600" max="14600" width="3" customWidth="1"/>
    <col min="14601" max="14601" width="1.7109375" customWidth="1"/>
    <col min="14602" max="14602" width="0.7109375" customWidth="1"/>
    <col min="14804" max="14804" width="3.85546875" customWidth="1"/>
    <col min="14805" max="14854" width="3" customWidth="1"/>
    <col min="14855" max="14855" width="3.140625" customWidth="1"/>
    <col min="14856" max="14856" width="3" customWidth="1"/>
    <col min="14857" max="14857" width="1.7109375" customWidth="1"/>
    <col min="14858" max="14858" width="0.7109375" customWidth="1"/>
    <col min="15060" max="15060" width="3.85546875" customWidth="1"/>
    <col min="15061" max="15110" width="3" customWidth="1"/>
    <col min="15111" max="15111" width="3.140625" customWidth="1"/>
    <col min="15112" max="15112" width="3" customWidth="1"/>
    <col min="15113" max="15113" width="1.7109375" customWidth="1"/>
    <col min="15114" max="15114" width="0.7109375" customWidth="1"/>
    <col min="15316" max="15316" width="3.85546875" customWidth="1"/>
    <col min="15317" max="15366" width="3" customWidth="1"/>
    <col min="15367" max="15367" width="3.140625" customWidth="1"/>
    <col min="15368" max="15368" width="3" customWidth="1"/>
    <col min="15369" max="15369" width="1.7109375" customWidth="1"/>
    <col min="15370" max="15370" width="0.7109375" customWidth="1"/>
    <col min="15572" max="15572" width="3.85546875" customWidth="1"/>
    <col min="15573" max="15622" width="3" customWidth="1"/>
    <col min="15623" max="15623" width="3.140625" customWidth="1"/>
    <col min="15624" max="15624" width="3" customWidth="1"/>
    <col min="15625" max="15625" width="1.7109375" customWidth="1"/>
    <col min="15626" max="15626" width="0.7109375" customWidth="1"/>
    <col min="15828" max="15828" width="3.85546875" customWidth="1"/>
    <col min="15829" max="15878" width="3" customWidth="1"/>
    <col min="15879" max="15879" width="3.140625" customWidth="1"/>
    <col min="15880" max="15880" width="3" customWidth="1"/>
    <col min="15881" max="15881" width="1.7109375" customWidth="1"/>
    <col min="15882" max="15882" width="0.7109375" customWidth="1"/>
    <col min="16084" max="16084" width="3.85546875" customWidth="1"/>
    <col min="16085" max="16134" width="3" customWidth="1"/>
    <col min="16135" max="16135" width="3.140625" customWidth="1"/>
    <col min="16136" max="16136" width="3" customWidth="1"/>
    <col min="16137" max="16137" width="1.7109375" customWidth="1"/>
    <col min="16138" max="16138" width="0.7109375" customWidth="1"/>
  </cols>
  <sheetData>
    <row r="1" spans="1:52" s="1" customFormat="1" ht="18.75" x14ac:dyDescent="0.3">
      <c r="O1" s="2"/>
      <c r="P1" s="272" t="s">
        <v>1</v>
      </c>
      <c r="Q1" s="272"/>
      <c r="R1" s="272"/>
      <c r="S1" s="272"/>
      <c r="T1" s="272"/>
      <c r="U1" s="272"/>
      <c r="V1" s="272"/>
      <c r="W1" s="272"/>
      <c r="X1" s="272"/>
      <c r="Y1" s="272"/>
      <c r="Z1" s="272"/>
      <c r="AA1" s="272"/>
      <c r="AB1" s="272"/>
      <c r="AC1" s="272"/>
      <c r="AD1" s="272"/>
      <c r="AE1" s="272"/>
      <c r="AF1" s="272"/>
      <c r="AG1" s="272"/>
      <c r="AH1" s="272"/>
      <c r="AI1" s="272"/>
      <c r="AJ1" s="272"/>
      <c r="AK1" s="272"/>
      <c r="AL1" s="272"/>
      <c r="AM1" s="31"/>
      <c r="AN1" s="3"/>
      <c r="AO1" s="3"/>
      <c r="AP1" s="3"/>
      <c r="AQ1" s="3"/>
      <c r="AR1" s="3"/>
      <c r="AS1" s="3"/>
      <c r="AT1" s="3"/>
      <c r="AU1" s="3"/>
      <c r="AV1" s="4"/>
      <c r="AW1" s="4"/>
      <c r="AX1" s="4"/>
      <c r="AY1" s="4"/>
      <c r="AZ1" s="4"/>
    </row>
    <row r="2" spans="1:52" s="1" customFormat="1" ht="18.75" x14ac:dyDescent="0.3">
      <c r="O2" s="2"/>
      <c r="P2" s="16"/>
      <c r="Q2" s="273" t="s">
        <v>0</v>
      </c>
      <c r="R2" s="273"/>
      <c r="S2" s="273"/>
      <c r="T2" s="273"/>
      <c r="U2" s="273"/>
      <c r="V2" s="273"/>
      <c r="W2" s="273"/>
      <c r="X2" s="273"/>
      <c r="Y2" s="273"/>
      <c r="Z2" s="273"/>
      <c r="AA2" s="273"/>
      <c r="AB2" s="273"/>
      <c r="AC2" s="273"/>
      <c r="AD2" s="273"/>
      <c r="AE2" s="273"/>
      <c r="AF2" s="273"/>
      <c r="AG2" s="273"/>
      <c r="AH2" s="273"/>
      <c r="AI2" s="273"/>
      <c r="AJ2" s="273"/>
      <c r="AK2" s="273"/>
      <c r="AL2" s="16"/>
      <c r="AM2" s="277"/>
      <c r="AN2" s="277"/>
      <c r="AO2" s="277"/>
      <c r="AP2" s="277"/>
      <c r="AQ2" s="277"/>
      <c r="AR2" s="277"/>
      <c r="AS2" s="277"/>
      <c r="AT2" s="277"/>
      <c r="AU2" s="277"/>
      <c r="AV2" s="5"/>
      <c r="AW2" s="5"/>
      <c r="AX2" s="5"/>
      <c r="AY2" s="5"/>
      <c r="AZ2" s="5"/>
    </row>
    <row r="3" spans="1:52" s="7" customFormat="1" ht="18.75" x14ac:dyDescent="0.3">
      <c r="A3" s="28"/>
      <c r="B3" s="28"/>
      <c r="C3" s="28"/>
      <c r="D3" s="28"/>
      <c r="E3" s="28"/>
      <c r="F3" s="28"/>
      <c r="G3" s="28"/>
      <c r="H3" s="28"/>
      <c r="I3" s="28"/>
      <c r="J3" s="28"/>
      <c r="K3" s="28"/>
      <c r="L3" s="28"/>
      <c r="M3" s="28"/>
      <c r="N3" s="28"/>
      <c r="O3" s="28"/>
      <c r="P3" s="25"/>
      <c r="Q3" s="25"/>
      <c r="R3" s="6"/>
      <c r="S3" s="25"/>
      <c r="T3" s="25"/>
      <c r="U3" s="25"/>
      <c r="V3" s="25"/>
      <c r="W3" s="6"/>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row>
    <row r="4" spans="1:52" s="8" customFormat="1" ht="18.75" x14ac:dyDescent="0.3">
      <c r="C4" s="258"/>
      <c r="D4" s="258"/>
      <c r="E4" s="258"/>
      <c r="F4" s="258"/>
      <c r="G4" s="258"/>
      <c r="H4" s="258"/>
      <c r="I4" s="258"/>
      <c r="J4" s="258"/>
      <c r="K4" s="258"/>
      <c r="L4" s="258"/>
      <c r="M4" s="258"/>
      <c r="N4" s="258"/>
      <c r="O4" s="258"/>
      <c r="P4" s="258"/>
      <c r="Q4" s="31"/>
      <c r="R4" s="31"/>
      <c r="S4" s="31"/>
      <c r="T4" s="31"/>
      <c r="AG4" s="258" t="s">
        <v>252</v>
      </c>
      <c r="AH4" s="258"/>
      <c r="AI4" s="258"/>
      <c r="AJ4" s="258"/>
      <c r="AK4" s="258"/>
      <c r="AL4" s="258"/>
      <c r="AM4" s="258"/>
      <c r="AN4" s="258"/>
      <c r="AO4" s="258"/>
      <c r="AP4" s="258"/>
      <c r="AQ4" s="258"/>
      <c r="AR4" s="258"/>
      <c r="AS4" s="258"/>
      <c r="AT4" s="258"/>
      <c r="AU4" s="258"/>
      <c r="AV4" s="258"/>
      <c r="AW4" s="258"/>
      <c r="AX4" s="258"/>
      <c r="AY4" s="258"/>
    </row>
    <row r="5" spans="1:52" s="8" customFormat="1" ht="18.75" x14ac:dyDescent="0.3">
      <c r="C5" s="258"/>
      <c r="D5" s="258"/>
      <c r="E5" s="258"/>
      <c r="F5" s="258"/>
      <c r="G5" s="258"/>
      <c r="H5" s="258"/>
      <c r="I5" s="258"/>
      <c r="J5" s="258"/>
      <c r="K5" s="258"/>
      <c r="L5" s="258"/>
      <c r="M5" s="258"/>
      <c r="N5" s="258"/>
      <c r="O5" s="258"/>
      <c r="P5" s="258"/>
      <c r="Q5" s="31"/>
      <c r="R5" s="31"/>
      <c r="S5" s="31"/>
      <c r="T5" s="31"/>
      <c r="AG5" s="31" t="s">
        <v>253</v>
      </c>
      <c r="AJ5" s="31"/>
      <c r="AK5" s="31"/>
      <c r="AL5" s="258"/>
      <c r="AM5" s="258"/>
      <c r="AN5" s="258" t="s">
        <v>108</v>
      </c>
      <c r="AO5" s="258"/>
      <c r="AP5" s="258"/>
      <c r="AQ5" s="258"/>
      <c r="AR5" s="258"/>
      <c r="AS5" s="258"/>
      <c r="AT5" s="258"/>
      <c r="AU5" s="258"/>
      <c r="AV5" s="258"/>
      <c r="AW5" s="258"/>
      <c r="AX5" s="258"/>
      <c r="AY5" s="258"/>
    </row>
    <row r="6" spans="1:52" s="8" customFormat="1" ht="18.75" x14ac:dyDescent="0.3">
      <c r="C6" s="31"/>
      <c r="D6" s="31"/>
      <c r="E6" s="31"/>
      <c r="F6" s="31"/>
      <c r="G6" s="31"/>
      <c r="H6" s="31"/>
      <c r="I6" s="31"/>
      <c r="J6" s="31"/>
      <c r="K6" s="31"/>
      <c r="L6" s="31"/>
      <c r="M6" s="31"/>
      <c r="N6" s="31"/>
      <c r="O6" s="31"/>
      <c r="P6" s="31"/>
      <c r="Q6" s="31"/>
      <c r="R6" s="31"/>
      <c r="S6" s="31"/>
      <c r="T6" s="31"/>
      <c r="AG6" s="24" t="s">
        <v>254</v>
      </c>
      <c r="AH6" s="24"/>
      <c r="AI6" s="24"/>
      <c r="AJ6" s="24"/>
      <c r="AK6" s="24"/>
      <c r="AL6" s="24"/>
      <c r="AM6" s="24"/>
      <c r="AN6" s="24"/>
      <c r="AO6" s="24"/>
      <c r="AP6" s="24"/>
      <c r="AQ6" s="24"/>
      <c r="AR6" s="24"/>
      <c r="AS6" s="24"/>
      <c r="AT6" s="24"/>
      <c r="AU6" s="24"/>
      <c r="AV6" s="258"/>
      <c r="AW6" s="258"/>
      <c r="AX6" s="258"/>
      <c r="AY6" s="258"/>
    </row>
    <row r="7" spans="1:52" s="8" customFormat="1" ht="18.75" x14ac:dyDescent="0.3">
      <c r="C7" s="258"/>
      <c r="D7" s="258"/>
      <c r="E7" s="258"/>
      <c r="F7" s="258"/>
      <c r="G7" s="258"/>
      <c r="H7" s="258"/>
      <c r="I7" s="258"/>
      <c r="J7" s="258"/>
      <c r="K7" s="258"/>
      <c r="L7" s="258"/>
      <c r="M7" s="258"/>
      <c r="N7" s="258"/>
      <c r="O7" s="258"/>
      <c r="P7" s="258"/>
      <c r="Q7" s="258"/>
      <c r="R7" s="258"/>
      <c r="AG7" s="277" t="s">
        <v>226</v>
      </c>
      <c r="AH7" s="277"/>
      <c r="AI7" s="277"/>
      <c r="AJ7" s="277"/>
      <c r="AK7" s="277"/>
      <c r="AL7" s="277"/>
      <c r="AM7" s="277"/>
      <c r="AN7" s="277"/>
      <c r="AO7" s="277"/>
      <c r="AP7" s="277"/>
      <c r="AQ7" s="277"/>
      <c r="AR7" s="277"/>
      <c r="AS7" s="277"/>
      <c r="AT7" s="277"/>
      <c r="AU7" s="277"/>
      <c r="AV7" s="277"/>
      <c r="AW7" s="258"/>
      <c r="AX7" s="258"/>
      <c r="AY7" s="258"/>
    </row>
    <row r="8" spans="1:52" s="8" customFormat="1" ht="18.75" x14ac:dyDescent="0.3">
      <c r="C8" s="258"/>
      <c r="D8" s="258"/>
      <c r="E8" s="258"/>
      <c r="F8" s="258"/>
      <c r="G8" s="258"/>
      <c r="H8" s="258"/>
      <c r="I8" s="258"/>
      <c r="J8" s="258"/>
      <c r="K8" s="258"/>
      <c r="L8" s="258"/>
      <c r="M8" s="258"/>
      <c r="N8" s="258"/>
      <c r="O8" s="258"/>
      <c r="P8" s="258"/>
      <c r="AG8" s="31" t="s">
        <v>170</v>
      </c>
      <c r="AJ8" s="259"/>
      <c r="AK8" s="259"/>
      <c r="AL8" s="31"/>
      <c r="AM8" s="258"/>
      <c r="AN8" s="258"/>
      <c r="AO8" s="258"/>
      <c r="AP8" s="258"/>
      <c r="AQ8" s="258"/>
      <c r="AR8" s="258"/>
      <c r="AS8" s="258"/>
      <c r="AU8" s="258"/>
      <c r="AV8" s="258"/>
      <c r="AW8" s="258"/>
      <c r="AX8" s="30"/>
      <c r="AY8" s="30"/>
    </row>
    <row r="9" spans="1:52" s="8" customFormat="1" ht="18.75" x14ac:dyDescent="0.3">
      <c r="D9" s="258"/>
      <c r="E9" s="258"/>
      <c r="F9" s="258"/>
      <c r="G9" s="258"/>
      <c r="H9" s="258"/>
      <c r="I9" s="258"/>
      <c r="J9" s="258"/>
      <c r="L9" s="258"/>
      <c r="M9" s="258"/>
      <c r="N9" s="258"/>
      <c r="O9" s="30"/>
      <c r="P9" s="31"/>
      <c r="Q9" s="31"/>
      <c r="R9" s="31"/>
      <c r="S9" s="31"/>
      <c r="T9" s="31"/>
      <c r="U9" s="31"/>
      <c r="AJ9" s="259"/>
      <c r="AK9" s="259"/>
      <c r="AL9" s="279"/>
      <c r="AM9" s="279"/>
      <c r="AN9" s="279"/>
      <c r="AO9" s="279"/>
      <c r="AP9" s="279"/>
      <c r="AQ9" s="279"/>
      <c r="AR9" s="279"/>
      <c r="AS9" s="279"/>
      <c r="AV9" s="258"/>
      <c r="AW9" s="258"/>
      <c r="AX9" s="258"/>
      <c r="AY9" s="258"/>
    </row>
    <row r="10" spans="1:52" s="8" customFormat="1" ht="18.75" x14ac:dyDescent="0.3">
      <c r="B10" s="24"/>
      <c r="C10" s="258"/>
      <c r="D10" s="258"/>
      <c r="E10" s="258"/>
      <c r="F10" s="258"/>
      <c r="G10" s="258"/>
      <c r="H10" s="258"/>
      <c r="I10" s="258"/>
      <c r="J10" s="258"/>
      <c r="K10" s="258"/>
      <c r="L10" s="258"/>
      <c r="M10" s="258"/>
      <c r="N10" s="258"/>
      <c r="O10" s="258"/>
      <c r="AJ10" s="259"/>
      <c r="AK10" s="259"/>
      <c r="AM10" s="24"/>
      <c r="AN10" s="24"/>
      <c r="AO10" s="24"/>
      <c r="AP10" s="24"/>
      <c r="AQ10" s="24"/>
      <c r="AR10" s="24"/>
      <c r="AS10" s="280" t="s">
        <v>255</v>
      </c>
      <c r="AT10" s="280"/>
      <c r="AU10" s="280"/>
      <c r="AV10" s="280"/>
      <c r="AW10" s="24"/>
      <c r="AX10" s="24"/>
      <c r="AY10" s="24"/>
    </row>
    <row r="11" spans="1:52" s="8" customFormat="1" ht="18.75" x14ac:dyDescent="0.3">
      <c r="B11" s="24"/>
      <c r="C11" s="260"/>
      <c r="D11" s="260"/>
      <c r="E11" s="260"/>
      <c r="F11" s="260"/>
      <c r="G11" s="260"/>
      <c r="H11" s="260"/>
      <c r="I11" s="260"/>
      <c r="J11" s="260"/>
      <c r="K11" s="260"/>
      <c r="L11" s="260"/>
      <c r="M11" s="260"/>
      <c r="N11" s="260"/>
      <c r="O11" s="260"/>
      <c r="P11" s="260"/>
      <c r="Q11" s="260"/>
      <c r="R11" s="260"/>
      <c r="S11" s="260"/>
      <c r="T11" s="260"/>
      <c r="U11" s="260"/>
      <c r="V11" s="260"/>
      <c r="W11" s="260"/>
      <c r="AG11" s="8" t="s">
        <v>256</v>
      </c>
      <c r="AJ11" s="259"/>
      <c r="AK11" s="276" t="s">
        <v>257</v>
      </c>
      <c r="AL11" s="276"/>
      <c r="AM11" s="276"/>
      <c r="AN11" s="276"/>
      <c r="AO11" s="276"/>
      <c r="AP11" s="276"/>
      <c r="AQ11" s="276"/>
      <c r="AR11" s="276"/>
      <c r="AS11" s="276"/>
      <c r="AT11" s="276"/>
      <c r="AU11" s="276"/>
      <c r="AV11" s="276"/>
      <c r="AW11" s="258"/>
      <c r="AX11" s="258"/>
      <c r="AY11" s="258"/>
    </row>
    <row r="12" spans="1:52" s="8" customFormat="1" ht="18.75" x14ac:dyDescent="0.3">
      <c r="B12" s="24"/>
      <c r="C12" s="260"/>
      <c r="D12" s="260"/>
      <c r="E12" s="260"/>
      <c r="F12" s="260"/>
      <c r="G12" s="260"/>
      <c r="H12" s="260"/>
      <c r="I12" s="260"/>
      <c r="J12" s="260"/>
      <c r="K12" s="260"/>
      <c r="L12" s="260"/>
      <c r="M12" s="260"/>
      <c r="N12" s="260"/>
      <c r="O12" s="260"/>
      <c r="P12" s="260"/>
      <c r="Q12" s="260"/>
      <c r="R12" s="260"/>
      <c r="S12" s="260"/>
      <c r="T12" s="260"/>
      <c r="U12" s="260"/>
      <c r="V12" s="260"/>
      <c r="W12" s="260"/>
      <c r="AJ12" s="259"/>
      <c r="AK12" s="257"/>
      <c r="AL12" s="257"/>
      <c r="AM12" s="257"/>
      <c r="AN12" s="257"/>
      <c r="AO12" s="257"/>
      <c r="AP12" s="257"/>
      <c r="AQ12" s="257"/>
      <c r="AR12" s="257"/>
      <c r="AS12" s="257"/>
      <c r="AT12" s="257"/>
      <c r="AU12" s="257"/>
      <c r="AV12" s="257"/>
      <c r="AW12" s="258"/>
      <c r="AX12" s="258"/>
      <c r="AY12" s="258"/>
    </row>
    <row r="13" spans="1:52" s="28" customFormat="1" ht="22.5" x14ac:dyDescent="0.3">
      <c r="A13" s="274" t="s">
        <v>77</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4"/>
      <c r="AT13" s="274"/>
      <c r="AU13" s="274"/>
      <c r="AV13" s="274"/>
      <c r="AW13" s="25"/>
      <c r="AX13" s="25"/>
      <c r="AY13" s="25"/>
      <c r="AZ13" s="25"/>
    </row>
    <row r="14" spans="1:52" s="28" customFormat="1" ht="15" customHeight="1" x14ac:dyDescent="0.25">
      <c r="G14" s="1"/>
      <c r="O14" s="2"/>
      <c r="AM14" s="9"/>
      <c r="AN14" s="9"/>
      <c r="AO14" s="10"/>
      <c r="AP14" s="9"/>
      <c r="AQ14" s="9"/>
      <c r="AR14" s="9"/>
      <c r="AS14" s="9"/>
      <c r="AT14" s="11"/>
      <c r="AU14" s="12"/>
    </row>
    <row r="15" spans="1:52" s="28" customFormat="1" ht="15" customHeight="1" x14ac:dyDescent="0.3">
      <c r="A15" s="275" t="s">
        <v>217</v>
      </c>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c r="AU15" s="275"/>
      <c r="AV15" s="275"/>
    </row>
    <row r="16" spans="1:52" s="28" customFormat="1" ht="18.75" x14ac:dyDescent="0.3">
      <c r="G16" s="1"/>
      <c r="K16" s="278" t="s">
        <v>163</v>
      </c>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9"/>
      <c r="AO16" s="10"/>
      <c r="AP16" s="9"/>
      <c r="AQ16" s="9"/>
      <c r="AR16" s="9"/>
      <c r="AS16" s="9"/>
      <c r="AT16" s="11"/>
      <c r="AU16" s="12"/>
    </row>
    <row r="17" spans="1:52" s="28" customFormat="1" ht="20.25" customHeight="1" x14ac:dyDescent="0.25">
      <c r="A17" s="276" t="s">
        <v>250</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c r="AS17" s="276"/>
      <c r="AT17" s="276"/>
      <c r="AU17" s="276"/>
      <c r="AV17" s="276"/>
    </row>
    <row r="18" spans="1:52" s="25" customFormat="1" ht="18.75" x14ac:dyDescent="0.3">
      <c r="G18" s="5"/>
      <c r="O18" s="3"/>
      <c r="AC18" s="196"/>
      <c r="AM18" s="26"/>
      <c r="AN18" s="26"/>
      <c r="AO18" s="195"/>
      <c r="AP18" s="26"/>
      <c r="AQ18" s="26"/>
      <c r="AR18" s="26"/>
      <c r="AS18" s="26"/>
      <c r="AT18" s="14"/>
      <c r="AU18" s="14"/>
    </row>
    <row r="19" spans="1:52" s="25" customFormat="1" ht="18.75" x14ac:dyDescent="0.3">
      <c r="C19" s="26" t="s">
        <v>78</v>
      </c>
      <c r="D19" s="31"/>
      <c r="E19" s="31"/>
      <c r="F19" s="31"/>
      <c r="G19" s="31"/>
      <c r="H19" s="31"/>
      <c r="I19" s="31"/>
      <c r="J19" s="31"/>
      <c r="K19" s="31"/>
      <c r="M19" s="25" t="s">
        <v>83</v>
      </c>
      <c r="N19" s="31"/>
      <c r="O19" s="31"/>
      <c r="P19" s="31"/>
      <c r="Q19" s="31"/>
      <c r="R19" s="31"/>
      <c r="S19" s="31"/>
      <c r="T19" s="31"/>
      <c r="U19" s="31"/>
      <c r="V19" s="31"/>
      <c r="W19" s="31"/>
      <c r="X19" s="31"/>
      <c r="Y19" s="31"/>
      <c r="Z19" s="31"/>
      <c r="AA19" s="31"/>
      <c r="AB19" s="197"/>
      <c r="AC19" s="197"/>
      <c r="AF19" s="271" t="s">
        <v>218</v>
      </c>
      <c r="AG19" s="271"/>
      <c r="AH19" s="271"/>
      <c r="AI19" s="271"/>
      <c r="AJ19" s="271"/>
      <c r="AK19" s="271"/>
      <c r="AL19" s="271"/>
      <c r="AM19" s="271"/>
      <c r="AN19" s="271"/>
      <c r="AO19" s="271"/>
      <c r="AP19" s="14" t="s">
        <v>79</v>
      </c>
      <c r="AR19" s="14"/>
    </row>
    <row r="20" spans="1:52" s="25" customFormat="1" ht="18.75" x14ac:dyDescent="0.3">
      <c r="I20" s="5"/>
      <c r="Q20" s="3"/>
      <c r="R20" s="3"/>
      <c r="S20" s="3"/>
      <c r="T20" s="3"/>
      <c r="AA20" s="14"/>
      <c r="AB20" s="14"/>
      <c r="AC20" s="14"/>
    </row>
    <row r="21" spans="1:52" s="25" customFormat="1" ht="18.75" x14ac:dyDescent="0.3">
      <c r="C21" s="26" t="s">
        <v>80</v>
      </c>
      <c r="I21" s="5"/>
      <c r="M21" s="25" t="s">
        <v>84</v>
      </c>
      <c r="Q21" s="3"/>
      <c r="R21" s="3"/>
      <c r="S21" s="3"/>
      <c r="T21" s="3"/>
      <c r="AA21" s="14"/>
      <c r="AB21" s="14"/>
      <c r="AC21" s="14"/>
      <c r="AF21" s="265" t="s">
        <v>219</v>
      </c>
      <c r="AG21" s="265"/>
      <c r="AH21" s="265"/>
      <c r="AI21" s="265"/>
      <c r="AJ21" s="265"/>
      <c r="AK21" s="265"/>
      <c r="AL21" s="265"/>
      <c r="AM21" s="265"/>
      <c r="AN21" s="265"/>
      <c r="AO21" s="265"/>
      <c r="AP21" s="265"/>
      <c r="AQ21" s="265"/>
      <c r="AR21" s="265"/>
      <c r="AS21" s="265"/>
      <c r="AT21" s="265"/>
      <c r="AU21" s="265"/>
      <c r="AV21" s="197"/>
      <c r="AW21" s="197"/>
      <c r="AY21" s="197"/>
      <c r="AZ21" s="197"/>
    </row>
    <row r="22" spans="1:52" s="25" customFormat="1" ht="18.75" customHeight="1" x14ac:dyDescent="0.3">
      <c r="N22" s="14"/>
      <c r="O22" s="14"/>
      <c r="P22" s="14"/>
      <c r="Q22" s="46"/>
      <c r="R22" s="46"/>
      <c r="S22" s="46"/>
      <c r="T22" s="46"/>
      <c r="U22" s="46"/>
      <c r="V22" s="46"/>
      <c r="W22" s="46"/>
      <c r="X22" s="46"/>
      <c r="Y22" s="46"/>
      <c r="Z22" s="195"/>
      <c r="AA22" s="195"/>
      <c r="AB22" s="195"/>
      <c r="AC22" s="195"/>
      <c r="AF22" s="266" t="s">
        <v>242</v>
      </c>
      <c r="AG22" s="266"/>
      <c r="AH22" s="266"/>
      <c r="AI22" s="266"/>
      <c r="AJ22" s="266"/>
      <c r="AK22" s="266"/>
      <c r="AL22" s="266"/>
      <c r="AM22" s="266"/>
      <c r="AN22" s="266"/>
      <c r="AO22" s="266"/>
      <c r="AP22" s="266"/>
      <c r="AQ22" s="266"/>
      <c r="AR22" s="266"/>
      <c r="AS22" s="266"/>
      <c r="AT22" s="266"/>
      <c r="AU22" s="175"/>
      <c r="AV22" s="175"/>
      <c r="AW22" s="14"/>
      <c r="AY22" s="14"/>
      <c r="AZ22" s="14"/>
    </row>
    <row r="23" spans="1:52" s="25" customFormat="1" ht="18.75" x14ac:dyDescent="0.3">
      <c r="C23" s="26" t="s">
        <v>81</v>
      </c>
      <c r="D23" s="26"/>
      <c r="E23" s="27"/>
      <c r="F23" s="27"/>
      <c r="G23" s="27"/>
      <c r="I23" s="46"/>
      <c r="L23" s="14"/>
      <c r="M23" s="198" t="s">
        <v>229</v>
      </c>
      <c r="N23" s="14"/>
      <c r="O23" s="14"/>
      <c r="P23" s="46"/>
      <c r="Q23" s="46"/>
      <c r="R23" s="46"/>
      <c r="S23" s="46"/>
      <c r="T23" s="46"/>
      <c r="U23" s="46"/>
      <c r="W23" s="46"/>
      <c r="X23" s="46"/>
      <c r="Y23" s="46"/>
      <c r="Z23" s="195"/>
      <c r="AA23" s="195"/>
      <c r="AB23" s="195"/>
      <c r="AC23" s="195"/>
      <c r="AF23" s="266"/>
      <c r="AG23" s="266"/>
      <c r="AH23" s="266"/>
      <c r="AI23" s="266"/>
      <c r="AJ23" s="266"/>
      <c r="AK23" s="266"/>
      <c r="AL23" s="266"/>
      <c r="AM23" s="266"/>
      <c r="AN23" s="266"/>
      <c r="AO23" s="266"/>
      <c r="AP23" s="266"/>
      <c r="AQ23" s="266"/>
      <c r="AR23" s="266"/>
      <c r="AS23" s="266"/>
      <c r="AT23" s="266"/>
      <c r="AU23" s="175"/>
      <c r="AV23" s="175"/>
      <c r="AW23" s="14"/>
      <c r="AY23" s="14"/>
      <c r="AZ23" s="14"/>
    </row>
    <row r="24" spans="1:52" s="25" customFormat="1" ht="18.75" x14ac:dyDescent="0.3">
      <c r="C24" s="26"/>
      <c r="D24" s="26"/>
      <c r="E24" s="27"/>
      <c r="F24" s="27"/>
      <c r="G24" s="27"/>
      <c r="I24" s="46"/>
      <c r="K24" s="46"/>
      <c r="L24" s="46"/>
      <c r="M24" s="46"/>
      <c r="N24" s="46"/>
      <c r="O24" s="46"/>
      <c r="P24" s="46"/>
      <c r="Q24" s="46"/>
      <c r="R24" s="46"/>
      <c r="S24" s="46"/>
      <c r="T24" s="46"/>
      <c r="U24" s="46"/>
      <c r="V24" s="46"/>
      <c r="W24" s="46"/>
      <c r="X24" s="46"/>
      <c r="Y24" s="46"/>
      <c r="Z24" s="46"/>
      <c r="AA24" s="46"/>
      <c r="AB24" s="46"/>
      <c r="AC24" s="46"/>
      <c r="AD24" s="46"/>
      <c r="AF24" s="267" t="s">
        <v>220</v>
      </c>
      <c r="AG24" s="267"/>
      <c r="AH24" s="267"/>
      <c r="AI24" s="267"/>
      <c r="AJ24" s="267"/>
      <c r="AK24" s="267"/>
      <c r="AL24" s="267"/>
      <c r="AM24" s="267"/>
      <c r="AN24" s="267"/>
      <c r="AO24" s="267"/>
      <c r="AP24" s="267"/>
      <c r="AQ24" s="267"/>
      <c r="AR24" s="267"/>
      <c r="AS24" s="267"/>
      <c r="AT24" s="267"/>
      <c r="AU24" s="175"/>
      <c r="AV24" s="175"/>
    </row>
    <row r="25" spans="1:52" s="25" customFormat="1" ht="18.75" x14ac:dyDescent="0.3">
      <c r="C25" s="4" t="s">
        <v>82</v>
      </c>
      <c r="D25" s="4"/>
      <c r="E25" s="4"/>
      <c r="F25" s="4"/>
      <c r="G25" s="4"/>
      <c r="H25" s="4"/>
      <c r="I25" s="14"/>
      <c r="M25" s="198" t="s">
        <v>230</v>
      </c>
      <c r="N25" s="14"/>
      <c r="O25" s="14"/>
      <c r="P25" s="14"/>
      <c r="Q25" s="14"/>
      <c r="R25" s="14"/>
      <c r="S25" s="14"/>
      <c r="T25" s="14"/>
      <c r="U25" s="27"/>
      <c r="V25" s="27"/>
      <c r="W25" s="46"/>
      <c r="X25" s="46"/>
      <c r="Y25" s="46"/>
      <c r="Z25" s="46"/>
      <c r="AA25" s="14"/>
      <c r="AC25" s="14"/>
      <c r="AF25" s="267"/>
      <c r="AG25" s="267"/>
      <c r="AH25" s="267"/>
      <c r="AI25" s="267"/>
      <c r="AJ25" s="267"/>
      <c r="AK25" s="267"/>
      <c r="AL25" s="267"/>
      <c r="AM25" s="267"/>
      <c r="AN25" s="267"/>
      <c r="AO25" s="267"/>
      <c r="AP25" s="267"/>
      <c r="AQ25" s="267"/>
      <c r="AR25" s="267"/>
      <c r="AS25" s="267"/>
      <c r="AT25" s="267"/>
      <c r="AU25" s="175"/>
      <c r="AV25" s="175"/>
      <c r="AW25" s="32"/>
      <c r="AY25" s="32"/>
      <c r="AZ25" s="14"/>
    </row>
    <row r="26" spans="1:52" s="25" customFormat="1" ht="18.75" x14ac:dyDescent="0.3">
      <c r="L26" s="14"/>
      <c r="M26" s="14"/>
      <c r="N26" s="14"/>
      <c r="O26" s="14"/>
      <c r="P26" s="14"/>
      <c r="Q26" s="14"/>
      <c r="R26" s="14"/>
      <c r="S26" s="14"/>
      <c r="T26" s="14"/>
      <c r="U26" s="14"/>
      <c r="V26" s="14"/>
      <c r="W26" s="14"/>
      <c r="X26" s="14"/>
      <c r="Y26" s="14"/>
      <c r="Z26" s="14"/>
      <c r="AA26" s="46"/>
      <c r="AC26" s="46"/>
      <c r="AF26" s="5" t="s">
        <v>221</v>
      </c>
      <c r="AG26" s="195"/>
      <c r="AH26" s="195"/>
      <c r="AJ26" s="27"/>
      <c r="AK26" s="27"/>
      <c r="AL26" s="27"/>
      <c r="AM26" s="27"/>
      <c r="AO26" s="14"/>
      <c r="AP26" s="14"/>
      <c r="AQ26" s="26"/>
      <c r="AR26" s="26"/>
      <c r="AS26" s="26"/>
      <c r="AT26" s="26"/>
      <c r="AU26" s="14"/>
      <c r="AV26" s="14"/>
      <c r="AW26" s="14"/>
      <c r="AY26" s="14"/>
      <c r="AZ26" s="14"/>
    </row>
    <row r="27" spans="1:52" s="25" customFormat="1" ht="18.75" x14ac:dyDescent="0.3">
      <c r="V27" s="14"/>
      <c r="W27" s="14"/>
      <c r="X27" s="14"/>
      <c r="Y27" s="14"/>
      <c r="Z27" s="14"/>
      <c r="AA27" s="14"/>
      <c r="AB27" s="46"/>
      <c r="AC27" s="46"/>
      <c r="AF27" s="25" t="s">
        <v>222</v>
      </c>
      <c r="AG27" s="195"/>
      <c r="AH27" s="195"/>
      <c r="AJ27" s="27"/>
      <c r="AK27" s="27"/>
      <c r="AL27" s="27"/>
      <c r="AM27" s="27"/>
      <c r="AO27" s="14"/>
      <c r="AP27" s="14"/>
      <c r="AQ27" s="26"/>
      <c r="AR27" s="26"/>
      <c r="AS27" s="26"/>
      <c r="AT27" s="26"/>
      <c r="AU27" s="14"/>
      <c r="AV27" s="14"/>
      <c r="AW27" s="14"/>
      <c r="AY27" s="14"/>
      <c r="AZ27" s="14"/>
    </row>
    <row r="28" spans="1:52" s="25" customFormat="1" ht="18.75" customHeight="1" x14ac:dyDescent="0.3">
      <c r="C28" s="5" t="s">
        <v>243</v>
      </c>
      <c r="L28" s="199"/>
      <c r="M28" s="270" t="s">
        <v>163</v>
      </c>
      <c r="N28" s="270"/>
      <c r="O28" s="270"/>
      <c r="P28" s="270"/>
      <c r="Q28" s="270"/>
      <c r="R28" s="270"/>
      <c r="S28" s="270"/>
      <c r="T28" s="270"/>
      <c r="U28" s="270"/>
      <c r="V28" s="270"/>
      <c r="W28" s="270"/>
      <c r="X28" s="270"/>
      <c r="Y28" s="270"/>
      <c r="Z28" s="270"/>
      <c r="AA28" s="270"/>
      <c r="AB28" s="270"/>
      <c r="AC28" s="270"/>
      <c r="AD28" s="199"/>
      <c r="AE28" s="199"/>
      <c r="AF28" s="27" t="s">
        <v>95</v>
      </c>
      <c r="AG28" s="195"/>
      <c r="AH28" s="195"/>
      <c r="AI28" s="26"/>
      <c r="AJ28" s="26"/>
      <c r="AK28" s="26"/>
      <c r="AL28" s="26"/>
      <c r="AM28" s="26"/>
      <c r="AN28" s="32" t="s">
        <v>109</v>
      </c>
      <c r="AO28" s="26"/>
      <c r="AP28" s="195"/>
      <c r="AQ28" s="26"/>
      <c r="AR28" s="26"/>
      <c r="AS28" s="26"/>
      <c r="AT28" s="26"/>
      <c r="AU28" s="14"/>
      <c r="AV28" s="14"/>
      <c r="AW28" s="14"/>
      <c r="AY28" s="14"/>
      <c r="AZ28" s="14"/>
    </row>
    <row r="29" spans="1:52" s="25" customFormat="1" ht="18.75" customHeight="1" x14ac:dyDescent="0.3">
      <c r="H29" s="14"/>
      <c r="I29" s="14"/>
      <c r="L29" s="199"/>
      <c r="M29" s="199"/>
      <c r="N29" s="199"/>
      <c r="O29" s="199"/>
      <c r="P29" s="199"/>
      <c r="Q29" s="199"/>
      <c r="R29" s="199"/>
      <c r="S29" s="199"/>
      <c r="T29" s="199"/>
      <c r="U29" s="199"/>
      <c r="V29" s="199"/>
      <c r="W29" s="199"/>
      <c r="X29" s="199"/>
      <c r="Y29" s="199"/>
      <c r="Z29" s="199"/>
      <c r="AA29" s="199"/>
      <c r="AB29" s="199"/>
      <c r="AC29" s="199"/>
      <c r="AD29" s="199"/>
      <c r="AE29" s="199"/>
      <c r="AG29" s="14"/>
      <c r="AH29" s="14"/>
      <c r="AI29" s="14"/>
      <c r="AJ29" s="14"/>
      <c r="AK29" s="14"/>
      <c r="AL29" s="14"/>
      <c r="AM29" s="14"/>
      <c r="AN29" s="14"/>
      <c r="AO29" s="14"/>
      <c r="AP29" s="14"/>
      <c r="AQ29" s="14"/>
      <c r="AR29" s="195"/>
      <c r="AS29" s="26"/>
      <c r="AT29" s="26"/>
      <c r="AU29" s="14"/>
      <c r="AV29" s="14"/>
      <c r="AW29" s="14"/>
      <c r="AY29" s="14"/>
      <c r="AZ29" s="14"/>
    </row>
    <row r="30" spans="1:52" s="25" customFormat="1" ht="18.75" customHeight="1" x14ac:dyDescent="0.3">
      <c r="K30" s="14"/>
      <c r="L30" s="269"/>
      <c r="M30" s="269"/>
      <c r="N30" s="269"/>
      <c r="O30" s="269"/>
      <c r="P30" s="269"/>
      <c r="Q30" s="269"/>
      <c r="R30" s="269"/>
      <c r="S30" s="269"/>
      <c r="T30" s="269"/>
      <c r="U30" s="269"/>
      <c r="V30" s="269"/>
      <c r="W30" s="269"/>
      <c r="X30" s="269"/>
      <c r="Y30" s="269"/>
      <c r="Z30" s="269"/>
      <c r="AA30" s="269"/>
      <c r="AB30" s="269"/>
      <c r="AC30" s="269"/>
      <c r="AD30" s="269"/>
      <c r="AE30" s="269"/>
      <c r="AF30" s="268" t="s">
        <v>94</v>
      </c>
      <c r="AG30" s="268"/>
      <c r="AH30" s="268"/>
      <c r="AI30" s="268"/>
      <c r="AJ30" s="268"/>
      <c r="AK30" s="268"/>
      <c r="AL30" s="268"/>
      <c r="AM30" s="268"/>
      <c r="AN30" s="268"/>
      <c r="AO30" s="268"/>
      <c r="AP30" s="268"/>
      <c r="AQ30" s="268"/>
      <c r="AR30" s="268"/>
      <c r="AS30" s="268"/>
      <c r="AT30" s="268"/>
      <c r="AU30" s="268"/>
      <c r="AV30" s="268"/>
      <c r="AW30" s="195"/>
      <c r="AX30" s="195"/>
      <c r="AY30" s="195"/>
      <c r="AZ30" s="195"/>
    </row>
    <row r="31" spans="1:52" s="25" customFormat="1" ht="18.75" customHeight="1" x14ac:dyDescent="0.3">
      <c r="L31" s="269"/>
      <c r="M31" s="269"/>
      <c r="N31" s="269"/>
      <c r="O31" s="269"/>
      <c r="P31" s="269"/>
      <c r="Q31" s="269"/>
      <c r="R31" s="269"/>
      <c r="S31" s="269"/>
      <c r="T31" s="269"/>
      <c r="U31" s="269"/>
      <c r="V31" s="269"/>
      <c r="W31" s="269"/>
      <c r="X31" s="269"/>
      <c r="Y31" s="269"/>
      <c r="Z31" s="269"/>
      <c r="AA31" s="269"/>
      <c r="AB31" s="269"/>
      <c r="AC31" s="269"/>
      <c r="AD31" s="269"/>
      <c r="AE31" s="269"/>
      <c r="AF31" s="268"/>
      <c r="AG31" s="268"/>
      <c r="AH31" s="268"/>
      <c r="AI31" s="268"/>
      <c r="AJ31" s="268"/>
      <c r="AK31" s="268"/>
      <c r="AL31" s="268"/>
      <c r="AM31" s="268"/>
      <c r="AN31" s="268"/>
      <c r="AO31" s="268"/>
      <c r="AP31" s="268"/>
      <c r="AQ31" s="268"/>
      <c r="AR31" s="268"/>
      <c r="AS31" s="268"/>
      <c r="AT31" s="268"/>
      <c r="AU31" s="268"/>
      <c r="AV31" s="268"/>
    </row>
    <row r="35" spans="3:46" ht="18.75" x14ac:dyDescent="0.3">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266"/>
      <c r="AD35" s="266"/>
      <c r="AE35" s="266"/>
      <c r="AF35" s="266"/>
      <c r="AG35" s="266"/>
      <c r="AH35" s="266"/>
      <c r="AI35" s="266"/>
      <c r="AJ35" s="266"/>
      <c r="AK35" s="266"/>
      <c r="AL35" s="266"/>
      <c r="AM35" s="266"/>
      <c r="AN35" s="266"/>
      <c r="AO35" s="266"/>
      <c r="AP35" s="266"/>
      <c r="AQ35" s="266"/>
      <c r="AR35" s="266"/>
      <c r="AS35" s="266"/>
      <c r="AT35" s="266"/>
    </row>
    <row r="36" spans="3:46" ht="18.75" x14ac:dyDescent="0.3">
      <c r="C36" s="26"/>
      <c r="D36" s="26"/>
      <c r="E36" s="27"/>
      <c r="F36" s="27"/>
      <c r="G36" s="27"/>
      <c r="H36" s="28"/>
      <c r="I36" s="13"/>
      <c r="J36" s="14"/>
      <c r="K36" s="13"/>
      <c r="L36" s="13"/>
      <c r="M36" s="12"/>
      <c r="N36" s="12"/>
      <c r="O36" s="12"/>
      <c r="P36" s="12"/>
      <c r="Q36" s="13"/>
      <c r="R36" s="13"/>
      <c r="S36" s="13"/>
      <c r="T36" s="13"/>
      <c r="U36" s="13"/>
      <c r="V36" s="13"/>
      <c r="W36" s="13"/>
      <c r="X36" s="13"/>
      <c r="Y36" s="13"/>
      <c r="Z36" s="10"/>
      <c r="AA36" s="10"/>
      <c r="AB36" s="10"/>
      <c r="AC36" s="266"/>
      <c r="AD36" s="266"/>
      <c r="AE36" s="266"/>
      <c r="AF36" s="266"/>
      <c r="AG36" s="266"/>
      <c r="AH36" s="266"/>
      <c r="AI36" s="266"/>
      <c r="AJ36" s="266"/>
      <c r="AK36" s="266"/>
      <c r="AL36" s="266"/>
      <c r="AM36" s="266"/>
      <c r="AN36" s="266"/>
      <c r="AO36" s="266"/>
      <c r="AP36" s="266"/>
      <c r="AQ36" s="266"/>
      <c r="AR36" s="266"/>
      <c r="AS36" s="266"/>
      <c r="AT36" s="266"/>
    </row>
    <row r="37" spans="3:46" ht="18.75" x14ac:dyDescent="0.3">
      <c r="C37" s="26"/>
      <c r="D37" s="26"/>
      <c r="E37" s="27"/>
      <c r="F37" s="27"/>
      <c r="G37" s="27"/>
      <c r="H37" s="28"/>
      <c r="I37" s="13"/>
      <c r="J37" s="14"/>
      <c r="K37" s="13"/>
      <c r="L37" s="13"/>
      <c r="M37" s="12"/>
      <c r="N37" s="12"/>
      <c r="O37" s="12"/>
      <c r="P37" s="12"/>
      <c r="Q37" s="13"/>
      <c r="R37" s="13"/>
      <c r="S37" s="13"/>
      <c r="T37" s="13"/>
      <c r="U37" s="13"/>
      <c r="V37" s="13"/>
      <c r="W37" s="13"/>
      <c r="X37" s="13"/>
      <c r="Y37" s="13"/>
      <c r="Z37" s="10"/>
      <c r="AA37" s="10"/>
      <c r="AB37" s="10"/>
      <c r="AC37" s="266"/>
      <c r="AD37" s="266"/>
      <c r="AE37" s="266"/>
      <c r="AF37" s="266"/>
      <c r="AG37" s="266"/>
      <c r="AH37" s="266"/>
      <c r="AI37" s="266"/>
      <c r="AJ37" s="266"/>
      <c r="AK37" s="266"/>
      <c r="AL37" s="266"/>
      <c r="AM37" s="266"/>
      <c r="AN37" s="266"/>
      <c r="AO37" s="266"/>
      <c r="AP37" s="266"/>
      <c r="AQ37" s="266"/>
      <c r="AR37" s="266"/>
      <c r="AS37" s="266"/>
      <c r="AT37" s="266"/>
    </row>
    <row r="38" spans="3:46" ht="18.75" x14ac:dyDescent="0.3">
      <c r="C38" s="4"/>
      <c r="D38" s="4"/>
      <c r="E38" s="4"/>
      <c r="F38" s="4"/>
      <c r="G38" s="4"/>
      <c r="H38" s="4"/>
      <c r="I38" s="4"/>
      <c r="J38" s="4"/>
      <c r="K38" s="4"/>
      <c r="L38" s="4"/>
      <c r="M38" s="4"/>
      <c r="N38" s="4"/>
      <c r="O38" s="4"/>
      <c r="P38" s="4"/>
      <c r="Q38" s="4"/>
      <c r="R38" s="4"/>
      <c r="S38" s="4"/>
      <c r="T38" s="4"/>
      <c r="U38" s="4"/>
      <c r="V38" s="4"/>
      <c r="W38" s="4"/>
      <c r="X38" s="4"/>
      <c r="Y38" s="4"/>
      <c r="Z38" s="4"/>
      <c r="AA38" s="4"/>
      <c r="AB38" s="4"/>
      <c r="AC38" s="31"/>
      <c r="AD38" s="31"/>
      <c r="AE38" s="31"/>
      <c r="AF38" s="31"/>
      <c r="AG38" s="31"/>
      <c r="AH38" s="31"/>
      <c r="AI38" s="31"/>
      <c r="AJ38" s="31"/>
      <c r="AK38" s="31"/>
      <c r="AL38" s="31"/>
      <c r="AM38" s="31"/>
      <c r="AN38" s="31"/>
      <c r="AO38" s="31"/>
      <c r="AP38" s="31"/>
      <c r="AQ38" s="31"/>
      <c r="AR38" s="31"/>
      <c r="AS38" s="31"/>
      <c r="AT38" s="31"/>
    </row>
    <row r="39" spans="3:46" ht="18.75" x14ac:dyDescent="0.3">
      <c r="C39" s="28"/>
      <c r="D39" s="28"/>
      <c r="E39" s="28"/>
      <c r="F39" s="28"/>
      <c r="G39" s="28"/>
      <c r="H39" s="28"/>
      <c r="I39" s="28"/>
      <c r="J39" s="14"/>
      <c r="K39" s="14"/>
      <c r="L39" s="12"/>
      <c r="M39" s="12"/>
      <c r="N39" s="12"/>
      <c r="O39" s="12"/>
      <c r="P39" s="12"/>
      <c r="Q39" s="12"/>
      <c r="R39" s="12"/>
      <c r="S39" s="12"/>
      <c r="T39" s="12"/>
      <c r="U39" s="12"/>
      <c r="V39" s="12"/>
      <c r="W39" s="12"/>
      <c r="X39" s="12"/>
      <c r="Y39" s="12"/>
      <c r="Z39" s="12"/>
      <c r="AA39" s="12"/>
      <c r="AB39" s="13"/>
      <c r="AC39" s="28"/>
      <c r="AD39" s="28"/>
      <c r="AE39" s="28"/>
      <c r="AF39" s="28"/>
      <c r="AG39" s="28"/>
      <c r="AH39" s="28"/>
      <c r="AI39" s="28"/>
      <c r="AJ39" s="28"/>
      <c r="AK39" s="28"/>
      <c r="AL39" s="28"/>
      <c r="AM39" s="28"/>
      <c r="AN39" s="28"/>
      <c r="AO39" s="28"/>
      <c r="AP39" s="28"/>
      <c r="AQ39" s="28"/>
      <c r="AR39" s="28"/>
      <c r="AS39" s="28"/>
      <c r="AT39" s="28"/>
    </row>
    <row r="40" spans="3:46" ht="18.75" x14ac:dyDescent="0.3">
      <c r="C40" s="28"/>
      <c r="D40" s="28"/>
      <c r="E40" s="28"/>
      <c r="F40" s="28"/>
      <c r="G40" s="28"/>
      <c r="H40" s="28"/>
      <c r="I40" s="28"/>
      <c r="J40" s="14"/>
      <c r="K40" s="12"/>
      <c r="L40" s="12"/>
      <c r="M40" s="12"/>
      <c r="N40" s="12"/>
      <c r="O40" s="12"/>
      <c r="P40" s="12"/>
      <c r="Q40" s="12"/>
      <c r="R40" s="12"/>
      <c r="S40" s="12"/>
      <c r="T40" s="12"/>
      <c r="U40" s="12"/>
      <c r="V40" s="12"/>
      <c r="W40" s="12"/>
      <c r="X40" s="12"/>
      <c r="Y40" s="12"/>
      <c r="Z40" s="12"/>
      <c r="AA40" s="12"/>
      <c r="AB40" s="13"/>
      <c r="AC40" s="31"/>
      <c r="AD40" s="31"/>
      <c r="AE40" s="31"/>
      <c r="AF40" s="31"/>
      <c r="AG40" s="31"/>
      <c r="AH40" s="31"/>
      <c r="AI40" s="31"/>
      <c r="AJ40" s="31"/>
      <c r="AK40" s="31"/>
      <c r="AL40" s="31"/>
      <c r="AM40" s="31"/>
      <c r="AN40" s="31"/>
      <c r="AO40" s="31"/>
      <c r="AP40" s="31"/>
      <c r="AQ40" s="31"/>
      <c r="AR40" s="31"/>
      <c r="AS40" s="31"/>
      <c r="AT40" s="31"/>
    </row>
    <row r="41" spans="3:46" ht="18.75" x14ac:dyDescent="0.3">
      <c r="C41" s="4"/>
      <c r="D41" s="4"/>
      <c r="E41" s="4"/>
      <c r="F41" s="4"/>
      <c r="G41" s="4"/>
      <c r="H41" s="4"/>
      <c r="I41" s="4"/>
      <c r="J41" s="4"/>
      <c r="K41" s="4"/>
      <c r="L41" s="4"/>
      <c r="M41" s="4"/>
      <c r="N41" s="4"/>
      <c r="O41" s="4"/>
      <c r="P41" s="4"/>
      <c r="Q41" s="4"/>
      <c r="R41" s="4"/>
      <c r="S41" s="4"/>
      <c r="T41" s="4"/>
      <c r="U41" s="4"/>
      <c r="V41" s="4"/>
      <c r="W41" s="4"/>
      <c r="X41" s="4"/>
      <c r="Y41" s="4"/>
      <c r="Z41" s="4"/>
      <c r="AA41" s="4"/>
      <c r="AB41" s="4"/>
      <c r="AC41" s="28"/>
      <c r="AD41" s="28"/>
      <c r="AE41" s="28"/>
      <c r="AF41" s="28"/>
      <c r="AG41" s="28"/>
      <c r="AH41" s="28"/>
      <c r="AI41" s="28"/>
      <c r="AJ41" s="28"/>
      <c r="AK41" s="28"/>
      <c r="AL41" s="28"/>
      <c r="AM41" s="28"/>
      <c r="AN41" s="28"/>
      <c r="AO41" s="28"/>
      <c r="AP41" s="28"/>
      <c r="AQ41" s="28"/>
      <c r="AR41" s="28"/>
      <c r="AS41" s="28"/>
      <c r="AT41" s="28"/>
    </row>
    <row r="42" spans="3:46" ht="18.75" x14ac:dyDescent="0.3">
      <c r="C42" s="25"/>
      <c r="D42" s="25"/>
      <c r="E42" s="25"/>
      <c r="F42" s="25"/>
      <c r="G42" s="25"/>
      <c r="H42" s="25"/>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row>
    <row r="43" spans="3:46" ht="18.75" x14ac:dyDescent="0.3">
      <c r="C43" s="25"/>
      <c r="D43" s="25"/>
      <c r="E43" s="25"/>
      <c r="F43" s="25"/>
      <c r="G43" s="25"/>
      <c r="H43" s="25"/>
      <c r="I43" s="31"/>
      <c r="J43" s="31"/>
      <c r="K43" s="31"/>
      <c r="L43" s="31"/>
      <c r="M43" s="31"/>
      <c r="N43" s="31"/>
      <c r="O43" s="31"/>
      <c r="P43" s="31"/>
      <c r="Q43" s="31"/>
      <c r="R43" s="31"/>
      <c r="S43" s="31"/>
      <c r="T43" s="31"/>
      <c r="U43" s="31"/>
      <c r="V43" s="31"/>
      <c r="W43" s="31"/>
      <c r="X43" s="31"/>
      <c r="Y43" s="31"/>
      <c r="Z43" s="31"/>
      <c r="AA43" s="31"/>
      <c r="AB43" s="31"/>
      <c r="AC43" s="28"/>
      <c r="AD43" s="28"/>
      <c r="AE43" s="28"/>
      <c r="AF43" s="28"/>
      <c r="AG43" s="28"/>
      <c r="AH43" s="28"/>
      <c r="AI43" s="28"/>
      <c r="AJ43" s="28"/>
      <c r="AK43" s="28"/>
      <c r="AL43" s="28"/>
      <c r="AM43" s="28"/>
      <c r="AN43" s="28"/>
      <c r="AO43" s="28"/>
      <c r="AP43" s="28"/>
      <c r="AQ43" s="28"/>
      <c r="AR43" s="28"/>
      <c r="AS43" s="28"/>
      <c r="AT43" s="28"/>
    </row>
    <row r="44" spans="3:46" ht="18.75" x14ac:dyDescent="0.3">
      <c r="C44" s="28"/>
      <c r="D44" s="28"/>
      <c r="E44" s="28"/>
      <c r="F44" s="28"/>
      <c r="G44" s="28"/>
      <c r="H44" s="28"/>
      <c r="I44" s="25"/>
      <c r="J44" s="28"/>
      <c r="K44" s="28"/>
      <c r="L44" s="28"/>
      <c r="M44" s="28"/>
      <c r="N44" s="28"/>
      <c r="O44" s="28"/>
      <c r="P44" s="28"/>
      <c r="Q44" s="28"/>
      <c r="R44" s="28"/>
      <c r="S44" s="28"/>
      <c r="T44" s="28"/>
      <c r="U44" s="28"/>
      <c r="V44" s="28"/>
      <c r="W44" s="15"/>
      <c r="X44" s="16"/>
      <c r="Y44" s="16"/>
      <c r="Z44" s="16"/>
      <c r="AA44" s="17"/>
      <c r="AB44" s="12"/>
      <c r="AC44" s="28"/>
      <c r="AD44" s="28"/>
      <c r="AE44" s="12"/>
      <c r="AF44" s="12"/>
      <c r="AG44" s="14"/>
      <c r="AH44" s="28"/>
      <c r="AI44" s="12"/>
      <c r="AJ44" s="12"/>
      <c r="AK44" s="12"/>
      <c r="AL44" s="12"/>
      <c r="AM44" s="12"/>
      <c r="AN44" s="12"/>
      <c r="AO44" s="12"/>
      <c r="AP44" s="12"/>
      <c r="AQ44" s="12"/>
      <c r="AR44" s="13"/>
      <c r="AS44" s="13"/>
      <c r="AT44" s="13"/>
    </row>
  </sheetData>
  <mergeCells count="19">
    <mergeCell ref="AF19:AO19"/>
    <mergeCell ref="P1:AL1"/>
    <mergeCell ref="Q2:AK2"/>
    <mergeCell ref="A13:AV13"/>
    <mergeCell ref="A15:AV15"/>
    <mergeCell ref="A17:AV17"/>
    <mergeCell ref="AM2:AU2"/>
    <mergeCell ref="K16:AM16"/>
    <mergeCell ref="AG7:AV7"/>
    <mergeCell ref="AL9:AS9"/>
    <mergeCell ref="AS10:AV10"/>
    <mergeCell ref="AK11:AV11"/>
    <mergeCell ref="AF21:AU21"/>
    <mergeCell ref="AF22:AT23"/>
    <mergeCell ref="AF24:AT25"/>
    <mergeCell ref="AC35:AT37"/>
    <mergeCell ref="AF30:AV31"/>
    <mergeCell ref="L30:AE31"/>
    <mergeCell ref="M28:AC28"/>
  </mergeCells>
  <printOptions horizontalCentered="1"/>
  <pageMargins left="0.59055118110236227" right="0.39370078740157483" top="0.78740157480314965" bottom="0.39370078740157483"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1"/>
  <sheetViews>
    <sheetView view="pageBreakPreview" zoomScale="130" zoomScaleNormal="100" zoomScaleSheetLayoutView="130" workbookViewId="0">
      <selection activeCell="F20" sqref="F20:H20"/>
    </sheetView>
  </sheetViews>
  <sheetFormatPr defaultRowHeight="15" x14ac:dyDescent="0.25"/>
  <cols>
    <col min="1" max="1" width="6.5703125" customWidth="1"/>
    <col min="2" max="53" width="2.5703125" customWidth="1"/>
  </cols>
  <sheetData>
    <row r="1" spans="1:53" ht="15.75" x14ac:dyDescent="0.25">
      <c r="A1" s="302" t="s">
        <v>53</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row>
    <row r="3" spans="1:53" ht="25.5" customHeight="1" x14ac:dyDescent="0.25">
      <c r="A3" s="325" t="s">
        <v>9</v>
      </c>
      <c r="B3" s="301" t="s">
        <v>42</v>
      </c>
      <c r="C3" s="301"/>
      <c r="D3" s="301"/>
      <c r="E3" s="301"/>
      <c r="F3" s="301" t="s">
        <v>43</v>
      </c>
      <c r="G3" s="301"/>
      <c r="H3" s="301"/>
      <c r="I3" s="301"/>
      <c r="J3" s="301"/>
      <c r="K3" s="301" t="s">
        <v>44</v>
      </c>
      <c r="L3" s="301"/>
      <c r="M3" s="301"/>
      <c r="N3" s="301"/>
      <c r="O3" s="326" t="s">
        <v>45</v>
      </c>
      <c r="P3" s="327"/>
      <c r="Q3" s="327"/>
      <c r="R3" s="327"/>
      <c r="S3" s="326" t="s">
        <v>46</v>
      </c>
      <c r="T3" s="327"/>
      <c r="U3" s="327"/>
      <c r="V3" s="327"/>
      <c r="W3" s="328"/>
      <c r="X3" s="301" t="s">
        <v>47</v>
      </c>
      <c r="Y3" s="301"/>
      <c r="Z3" s="301"/>
      <c r="AA3" s="301"/>
      <c r="AB3" s="301" t="s">
        <v>48</v>
      </c>
      <c r="AC3" s="301"/>
      <c r="AD3" s="301"/>
      <c r="AE3" s="301"/>
      <c r="AF3" s="301" t="s">
        <v>49</v>
      </c>
      <c r="AG3" s="301"/>
      <c r="AH3" s="301"/>
      <c r="AI3" s="301"/>
      <c r="AJ3" s="301" t="s">
        <v>50</v>
      </c>
      <c r="AK3" s="301"/>
      <c r="AL3" s="301"/>
      <c r="AM3" s="301"/>
      <c r="AN3" s="301"/>
      <c r="AO3" s="301" t="s">
        <v>51</v>
      </c>
      <c r="AP3" s="301"/>
      <c r="AQ3" s="301"/>
      <c r="AR3" s="301"/>
      <c r="AS3" s="301" t="s">
        <v>52</v>
      </c>
      <c r="AT3" s="301"/>
      <c r="AU3" s="301"/>
      <c r="AV3" s="301"/>
      <c r="AW3" s="301"/>
      <c r="AX3" s="301" t="s">
        <v>41</v>
      </c>
      <c r="AY3" s="301"/>
      <c r="AZ3" s="301"/>
      <c r="BA3" s="301"/>
    </row>
    <row r="4" spans="1:53" ht="25.5" customHeight="1" x14ac:dyDescent="0.25">
      <c r="A4" s="325"/>
      <c r="B4" s="29">
        <v>1</v>
      </c>
      <c r="C4" s="29">
        <v>2</v>
      </c>
      <c r="D4" s="29">
        <v>3</v>
      </c>
      <c r="E4" s="29">
        <v>4</v>
      </c>
      <c r="F4" s="29">
        <v>5</v>
      </c>
      <c r="G4" s="29">
        <v>6</v>
      </c>
      <c r="H4" s="29">
        <v>7</v>
      </c>
      <c r="I4" s="29">
        <v>8</v>
      </c>
      <c r="J4" s="29">
        <v>9</v>
      </c>
      <c r="K4" s="29">
        <v>10</v>
      </c>
      <c r="L4" s="29">
        <v>11</v>
      </c>
      <c r="M4" s="29">
        <v>12</v>
      </c>
      <c r="N4" s="29">
        <v>13</v>
      </c>
      <c r="O4" s="29">
        <v>14</v>
      </c>
      <c r="P4" s="29">
        <v>15</v>
      </c>
      <c r="Q4" s="29">
        <v>16</v>
      </c>
      <c r="R4" s="29">
        <v>17</v>
      </c>
      <c r="S4" s="29">
        <v>18</v>
      </c>
      <c r="T4" s="29">
        <v>19</v>
      </c>
      <c r="U4" s="29">
        <v>20</v>
      </c>
      <c r="V4" s="29">
        <v>21</v>
      </c>
      <c r="W4" s="29">
        <v>22</v>
      </c>
      <c r="X4" s="29">
        <v>23</v>
      </c>
      <c r="Y4" s="29">
        <v>24</v>
      </c>
      <c r="Z4" s="29">
        <v>25</v>
      </c>
      <c r="AA4" s="29">
        <v>26</v>
      </c>
      <c r="AB4" s="29">
        <v>27</v>
      </c>
      <c r="AC4" s="29">
        <v>28</v>
      </c>
      <c r="AD4" s="29">
        <v>29</v>
      </c>
      <c r="AE4" s="29">
        <v>30</v>
      </c>
      <c r="AF4" s="29">
        <v>31</v>
      </c>
      <c r="AG4" s="29">
        <v>32</v>
      </c>
      <c r="AH4" s="29">
        <v>33</v>
      </c>
      <c r="AI4" s="29">
        <v>34</v>
      </c>
      <c r="AJ4" s="29">
        <v>35</v>
      </c>
      <c r="AK4" s="29">
        <v>36</v>
      </c>
      <c r="AL4" s="29">
        <v>37</v>
      </c>
      <c r="AM4" s="29">
        <v>38</v>
      </c>
      <c r="AN4" s="29">
        <v>39</v>
      </c>
      <c r="AO4" s="29">
        <v>40</v>
      </c>
      <c r="AP4" s="29">
        <v>41</v>
      </c>
      <c r="AQ4" s="29">
        <v>42</v>
      </c>
      <c r="AR4" s="29">
        <v>43</v>
      </c>
      <c r="AS4" s="29">
        <v>44</v>
      </c>
      <c r="AT4" s="29">
        <v>45</v>
      </c>
      <c r="AU4" s="29">
        <v>46</v>
      </c>
      <c r="AV4" s="29">
        <v>47</v>
      </c>
      <c r="AW4" s="29">
        <v>48</v>
      </c>
      <c r="AX4" s="29">
        <v>49</v>
      </c>
      <c r="AY4" s="29">
        <v>50</v>
      </c>
      <c r="AZ4" s="29">
        <v>51</v>
      </c>
      <c r="BA4" s="29">
        <v>52</v>
      </c>
    </row>
    <row r="5" spans="1:53" ht="18.75" customHeight="1" x14ac:dyDescent="0.25">
      <c r="A5" s="343">
        <v>1</v>
      </c>
      <c r="B5" s="59"/>
      <c r="C5" s="59"/>
      <c r="D5" s="59"/>
      <c r="E5" s="59"/>
      <c r="F5" s="59"/>
      <c r="G5" s="59"/>
      <c r="H5" s="59"/>
      <c r="I5" s="59"/>
      <c r="J5" s="59" t="s">
        <v>74</v>
      </c>
      <c r="K5" s="59"/>
      <c r="L5" s="59" t="s">
        <v>75</v>
      </c>
      <c r="M5" s="59"/>
      <c r="N5" s="21" t="s">
        <v>72</v>
      </c>
      <c r="O5" s="33"/>
      <c r="P5" s="33"/>
      <c r="Q5" s="33"/>
      <c r="R5" s="21" t="s">
        <v>112</v>
      </c>
      <c r="S5" s="33" t="s">
        <v>112</v>
      </c>
      <c r="T5" s="33"/>
      <c r="U5" s="33"/>
      <c r="V5" s="33"/>
      <c r="W5" s="33"/>
      <c r="X5" s="33"/>
      <c r="Y5" s="33"/>
      <c r="Z5" s="33"/>
      <c r="AA5" s="33"/>
      <c r="AB5" s="33"/>
      <c r="AC5" s="33"/>
      <c r="AD5" s="21"/>
      <c r="AE5" s="21" t="s">
        <v>72</v>
      </c>
      <c r="AF5" s="21"/>
      <c r="AG5" s="21" t="s">
        <v>74</v>
      </c>
      <c r="AH5" s="21"/>
      <c r="AI5" s="33"/>
      <c r="AJ5" s="33"/>
      <c r="AK5" s="21" t="s">
        <v>75</v>
      </c>
      <c r="AL5" s="21"/>
      <c r="AM5" s="33"/>
      <c r="AN5" s="21" t="s">
        <v>64</v>
      </c>
      <c r="AO5" s="21" t="s">
        <v>64</v>
      </c>
      <c r="AP5" s="21" t="s">
        <v>64</v>
      </c>
      <c r="AQ5" s="21" t="s">
        <v>64</v>
      </c>
      <c r="AS5" s="33"/>
      <c r="AT5" s="33"/>
      <c r="AU5" s="33"/>
      <c r="AV5" s="33"/>
      <c r="AW5" s="33"/>
      <c r="AX5" s="33"/>
      <c r="AY5" s="33"/>
      <c r="AZ5" s="33"/>
      <c r="BA5" s="33"/>
    </row>
    <row r="6" spans="1:53" ht="18.75" customHeight="1" x14ac:dyDescent="0.25">
      <c r="A6" s="344"/>
      <c r="B6" s="281"/>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3"/>
    </row>
    <row r="7" spans="1:53" ht="18.75" customHeight="1" x14ac:dyDescent="0.25">
      <c r="A7" s="345">
        <v>2</v>
      </c>
      <c r="B7" s="58"/>
      <c r="C7" s="58"/>
      <c r="D7" s="58"/>
      <c r="E7" s="58"/>
      <c r="F7" s="58"/>
      <c r="G7" s="58"/>
      <c r="H7" s="58"/>
      <c r="I7" s="58"/>
      <c r="J7" s="58"/>
      <c r="K7" s="58"/>
      <c r="L7" s="21" t="s">
        <v>72</v>
      </c>
      <c r="M7" s="58"/>
      <c r="N7" s="21" t="s">
        <v>74</v>
      </c>
      <c r="O7" s="58"/>
      <c r="P7" s="58"/>
      <c r="Q7" s="21" t="s">
        <v>75</v>
      </c>
      <c r="R7" s="58"/>
      <c r="S7" s="21"/>
      <c r="T7" s="21" t="s">
        <v>64</v>
      </c>
      <c r="U7" s="21" t="s">
        <v>64</v>
      </c>
      <c r="W7" s="21" t="s">
        <v>69</v>
      </c>
      <c r="X7" s="21" t="s">
        <v>69</v>
      </c>
      <c r="Y7" s="21" t="s">
        <v>69</v>
      </c>
      <c r="Z7" s="21" t="s">
        <v>69</v>
      </c>
      <c r="AA7" s="21"/>
      <c r="AB7" s="21"/>
      <c r="AC7" s="21"/>
      <c r="AD7" s="21" t="s">
        <v>75</v>
      </c>
      <c r="AE7" s="21" t="s">
        <v>74</v>
      </c>
      <c r="AF7" s="21"/>
      <c r="AG7" s="21"/>
      <c r="AH7" s="21" t="s">
        <v>70</v>
      </c>
      <c r="AI7" s="21" t="s">
        <v>70</v>
      </c>
      <c r="AJ7" s="21" t="s">
        <v>70</v>
      </c>
      <c r="AK7" s="21" t="s">
        <v>70</v>
      </c>
      <c r="AL7" s="21" t="s">
        <v>70</v>
      </c>
      <c r="AM7" s="21" t="s">
        <v>70</v>
      </c>
      <c r="AN7" s="21" t="s">
        <v>4</v>
      </c>
      <c r="AO7" s="21" t="s">
        <v>4</v>
      </c>
      <c r="AP7" s="21" t="s">
        <v>4</v>
      </c>
      <c r="AQ7" s="281"/>
      <c r="AR7" s="282"/>
      <c r="AS7" s="282"/>
      <c r="AT7" s="282"/>
      <c r="AU7" s="282"/>
      <c r="AV7" s="282"/>
      <c r="AW7" s="282"/>
      <c r="AX7" s="282"/>
      <c r="AY7" s="282"/>
      <c r="AZ7" s="282"/>
      <c r="BA7" s="282"/>
    </row>
    <row r="8" spans="1:53" ht="18.75" customHeight="1" x14ac:dyDescent="0.25">
      <c r="A8" s="345"/>
      <c r="B8" s="281"/>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282"/>
      <c r="BA8" s="283"/>
    </row>
    <row r="10" spans="1:53" ht="15.75" x14ac:dyDescent="0.25">
      <c r="A10" s="34" t="s">
        <v>5</v>
      </c>
      <c r="B10" s="19"/>
      <c r="C10" s="19"/>
      <c r="D10" s="19"/>
      <c r="K10" s="287"/>
      <c r="L10" s="287"/>
      <c r="M10" s="38"/>
      <c r="N10" s="38"/>
      <c r="P10" s="287" t="s">
        <v>70</v>
      </c>
      <c r="Q10" s="287"/>
      <c r="R10" s="38"/>
      <c r="S10" s="38"/>
      <c r="T10" s="38"/>
      <c r="U10" s="287" t="s">
        <v>4</v>
      </c>
      <c r="V10" s="287"/>
      <c r="W10" s="38"/>
      <c r="X10" s="38"/>
      <c r="Y10" s="287" t="s">
        <v>69</v>
      </c>
      <c r="Z10" s="287"/>
      <c r="AA10" s="12"/>
      <c r="AB10" s="12"/>
      <c r="AC10" s="12"/>
      <c r="AD10" s="287" t="s">
        <v>3</v>
      </c>
      <c r="AE10" s="287"/>
      <c r="AF10" s="38"/>
      <c r="AG10" s="12"/>
      <c r="AH10" s="38"/>
      <c r="AI10" s="38"/>
      <c r="AJ10" s="287" t="s">
        <v>74</v>
      </c>
      <c r="AK10" s="287"/>
      <c r="AL10" s="12"/>
      <c r="AM10" s="12"/>
      <c r="AN10" s="38"/>
      <c r="AO10" s="38"/>
      <c r="AP10" s="287" t="s">
        <v>64</v>
      </c>
      <c r="AQ10" s="287"/>
      <c r="AS10" s="12"/>
      <c r="AT10" s="39"/>
      <c r="AU10" s="39"/>
      <c r="AV10" s="287" t="s">
        <v>72</v>
      </c>
      <c r="AW10" s="287"/>
      <c r="AX10" s="40"/>
    </row>
    <row r="11" spans="1:53" ht="15" customHeight="1" x14ac:dyDescent="0.25">
      <c r="B11" s="19"/>
      <c r="C11" s="19"/>
      <c r="D11" s="19"/>
      <c r="J11" s="284" t="s">
        <v>6</v>
      </c>
      <c r="K11" s="284"/>
      <c r="L11" s="284"/>
      <c r="M11" s="284"/>
      <c r="N11" s="284"/>
      <c r="O11" s="284" t="s">
        <v>62</v>
      </c>
      <c r="P11" s="284"/>
      <c r="Q11" s="284"/>
      <c r="R11" s="284"/>
      <c r="S11" s="284"/>
      <c r="T11" s="284" t="s">
        <v>63</v>
      </c>
      <c r="U11" s="284"/>
      <c r="V11" s="284"/>
      <c r="W11" s="284"/>
      <c r="X11" s="284" t="s">
        <v>87</v>
      </c>
      <c r="Y11" s="284"/>
      <c r="Z11" s="284"/>
      <c r="AA11" s="284"/>
      <c r="AB11" s="284"/>
      <c r="AC11" s="284" t="s">
        <v>7</v>
      </c>
      <c r="AD11" s="284"/>
      <c r="AE11" s="284"/>
      <c r="AF11" s="284"/>
      <c r="AG11" s="284"/>
      <c r="AH11" s="36"/>
      <c r="AI11" s="284" t="s">
        <v>89</v>
      </c>
      <c r="AJ11" s="284"/>
      <c r="AK11" s="284"/>
      <c r="AL11" s="284"/>
      <c r="AM11" s="284"/>
      <c r="AN11" s="41"/>
      <c r="AO11" s="284" t="s">
        <v>92</v>
      </c>
      <c r="AP11" s="284"/>
      <c r="AQ11" s="284"/>
      <c r="AR11" s="284"/>
      <c r="AS11" s="284"/>
      <c r="AT11" s="42"/>
      <c r="AU11" s="284" t="s">
        <v>73</v>
      </c>
      <c r="AV11" s="284"/>
      <c r="AW11" s="284"/>
      <c r="AX11" s="284"/>
      <c r="AY11" s="284"/>
      <c r="AZ11" s="284"/>
      <c r="BA11" s="37"/>
    </row>
    <row r="12" spans="1:53" x14ac:dyDescent="0.25">
      <c r="B12" s="18"/>
      <c r="C12" s="18"/>
      <c r="D12" s="18"/>
      <c r="J12" s="285" t="s">
        <v>8</v>
      </c>
      <c r="K12" s="285"/>
      <c r="L12" s="285"/>
      <c r="M12" s="285"/>
      <c r="N12" s="285"/>
      <c r="O12" s="286" t="s">
        <v>85</v>
      </c>
      <c r="P12" s="286"/>
      <c r="Q12" s="286"/>
      <c r="R12" s="286"/>
      <c r="S12" s="286"/>
      <c r="T12" s="43"/>
      <c r="U12" s="43"/>
      <c r="V12" s="35"/>
      <c r="W12" s="45"/>
      <c r="X12" s="286" t="s">
        <v>88</v>
      </c>
      <c r="Y12" s="286"/>
      <c r="Z12" s="286"/>
      <c r="AA12" s="286"/>
      <c r="AB12" s="286"/>
      <c r="AC12" s="44"/>
      <c r="AD12" s="44"/>
      <c r="AE12" s="44"/>
      <c r="AF12" s="44"/>
      <c r="AG12" s="44"/>
      <c r="AH12" s="44"/>
      <c r="AI12" s="286" t="s">
        <v>90</v>
      </c>
      <c r="AJ12" s="286"/>
      <c r="AK12" s="286"/>
      <c r="AL12" s="286"/>
      <c r="AM12" s="286"/>
      <c r="AN12" s="41"/>
      <c r="AO12" s="347" t="s">
        <v>93</v>
      </c>
      <c r="AP12" s="347"/>
      <c r="AQ12" s="347"/>
      <c r="AR12" s="347"/>
      <c r="AS12" s="347"/>
      <c r="AT12" s="42"/>
      <c r="AU12" s="42"/>
      <c r="AV12" s="42"/>
      <c r="AW12" s="37"/>
      <c r="AX12" s="37"/>
      <c r="AY12" s="37"/>
      <c r="AZ12" s="37"/>
      <c r="BA12" s="37"/>
    </row>
    <row r="13" spans="1:53" x14ac:dyDescent="0.25">
      <c r="O13" s="286" t="s">
        <v>86</v>
      </c>
      <c r="P13" s="286"/>
      <c r="Q13" s="286"/>
      <c r="R13" s="286"/>
      <c r="S13" s="286"/>
      <c r="AD13" s="287" t="s">
        <v>75</v>
      </c>
      <c r="AE13" s="287"/>
      <c r="AI13" s="286" t="s">
        <v>91</v>
      </c>
      <c r="AJ13" s="286"/>
      <c r="AK13" s="286"/>
      <c r="AL13" s="286"/>
      <c r="AM13" s="286"/>
    </row>
    <row r="14" spans="1:53" x14ac:dyDescent="0.25">
      <c r="K14" s="287"/>
      <c r="L14" s="287"/>
      <c r="N14" s="63" t="s">
        <v>113</v>
      </c>
      <c r="O14" s="63"/>
      <c r="P14" s="63"/>
      <c r="Q14" s="63"/>
      <c r="R14" s="63"/>
      <c r="S14" s="63"/>
      <c r="T14" s="63"/>
      <c r="U14" s="63"/>
      <c r="V14" s="63"/>
      <c r="W14" s="63"/>
      <c r="AC14" s="284" t="s">
        <v>76</v>
      </c>
      <c r="AD14" s="284"/>
      <c r="AE14" s="284"/>
      <c r="AF14" s="284"/>
    </row>
    <row r="16" spans="1:53" ht="15.75" x14ac:dyDescent="0.25">
      <c r="B16" s="303" t="str">
        <f>'[1]Графік навчального процесу'!$A$13</f>
        <v>II. ЗВЕДЕНІ ДАНІ ПРО БЮДЖЕТ ЧАСУ (В ТИЖНЯХ)</v>
      </c>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3"/>
      <c r="AC16" s="303"/>
      <c r="AD16" s="303"/>
      <c r="AE16" s="303"/>
      <c r="AF16" s="303"/>
      <c r="AG16" s="303"/>
      <c r="AH16" s="303"/>
      <c r="AM16" s="346" t="s">
        <v>58</v>
      </c>
      <c r="AN16" s="346"/>
      <c r="AO16" s="346"/>
      <c r="AP16" s="346"/>
      <c r="AQ16" s="346"/>
      <c r="AR16" s="346"/>
      <c r="AS16" s="346"/>
      <c r="AT16" s="346"/>
      <c r="AU16" s="346"/>
      <c r="AV16" s="346"/>
      <c r="AW16" s="346"/>
      <c r="AX16" s="346"/>
      <c r="AY16" s="346"/>
      <c r="AZ16" s="346"/>
      <c r="BA16" s="346"/>
    </row>
    <row r="17" spans="1:53" ht="22.5" customHeight="1" x14ac:dyDescent="0.25">
      <c r="A17" s="288" t="s">
        <v>9</v>
      </c>
      <c r="B17" s="301" t="s">
        <v>10</v>
      </c>
      <c r="C17" s="301"/>
      <c r="D17" s="301"/>
      <c r="E17" s="301"/>
      <c r="F17" s="301" t="s">
        <v>114</v>
      </c>
      <c r="G17" s="301"/>
      <c r="H17" s="301"/>
      <c r="I17" s="301" t="s">
        <v>68</v>
      </c>
      <c r="J17" s="301"/>
      <c r="K17" s="301"/>
      <c r="L17" s="301" t="s">
        <v>71</v>
      </c>
      <c r="M17" s="301"/>
      <c r="N17" s="301"/>
      <c r="O17" s="301"/>
      <c r="P17" s="301"/>
      <c r="Q17" s="292" t="s">
        <v>54</v>
      </c>
      <c r="R17" s="293"/>
      <c r="S17" s="293"/>
      <c r="T17" s="293"/>
      <c r="U17" s="293"/>
      <c r="V17" s="294"/>
      <c r="W17" s="301" t="s">
        <v>55</v>
      </c>
      <c r="X17" s="301"/>
      <c r="Y17" s="301"/>
      <c r="Z17" s="301" t="s">
        <v>56</v>
      </c>
      <c r="AA17" s="301"/>
      <c r="AB17" s="301"/>
      <c r="AC17" s="301"/>
      <c r="AD17" s="301" t="s">
        <v>57</v>
      </c>
      <c r="AE17" s="301"/>
      <c r="AF17" s="301"/>
      <c r="AG17" s="301" t="s">
        <v>11</v>
      </c>
      <c r="AH17" s="301"/>
      <c r="AI17" s="301"/>
      <c r="AJ17" s="301" t="s">
        <v>12</v>
      </c>
      <c r="AK17" s="301"/>
      <c r="AL17" s="301"/>
      <c r="AN17" s="304" t="s">
        <v>61</v>
      </c>
      <c r="AO17" s="304"/>
      <c r="AP17" s="304"/>
      <c r="AQ17" s="304"/>
      <c r="AR17" s="304"/>
      <c r="AS17" s="304"/>
      <c r="AT17" s="304"/>
      <c r="AU17" s="304"/>
      <c r="AV17" s="288" t="s">
        <v>13</v>
      </c>
      <c r="AW17" s="288"/>
      <c r="AX17" s="288"/>
      <c r="AY17" s="288" t="s">
        <v>14</v>
      </c>
      <c r="AZ17" s="288"/>
      <c r="BA17" s="288"/>
    </row>
    <row r="18" spans="1:53" ht="15" customHeight="1" x14ac:dyDescent="0.25">
      <c r="A18" s="288"/>
      <c r="B18" s="301"/>
      <c r="C18" s="301"/>
      <c r="D18" s="301"/>
      <c r="E18" s="301"/>
      <c r="F18" s="301"/>
      <c r="G18" s="301"/>
      <c r="H18" s="301"/>
      <c r="I18" s="301"/>
      <c r="J18" s="301"/>
      <c r="K18" s="301"/>
      <c r="L18" s="301"/>
      <c r="M18" s="301"/>
      <c r="N18" s="301"/>
      <c r="O18" s="301"/>
      <c r="P18" s="301"/>
      <c r="Q18" s="295"/>
      <c r="R18" s="296"/>
      <c r="S18" s="296"/>
      <c r="T18" s="296"/>
      <c r="U18" s="296"/>
      <c r="V18" s="297"/>
      <c r="W18" s="301"/>
      <c r="X18" s="301"/>
      <c r="Y18" s="301"/>
      <c r="Z18" s="301"/>
      <c r="AA18" s="301"/>
      <c r="AB18" s="301"/>
      <c r="AC18" s="301"/>
      <c r="AD18" s="301"/>
      <c r="AE18" s="301"/>
      <c r="AF18" s="301"/>
      <c r="AG18" s="301"/>
      <c r="AH18" s="301"/>
      <c r="AI18" s="301"/>
      <c r="AJ18" s="301"/>
      <c r="AK18" s="301"/>
      <c r="AL18" s="301"/>
      <c r="AN18" s="304"/>
      <c r="AO18" s="304"/>
      <c r="AP18" s="304"/>
      <c r="AQ18" s="304"/>
      <c r="AR18" s="304"/>
      <c r="AS18" s="304"/>
      <c r="AT18" s="304"/>
      <c r="AU18" s="304"/>
      <c r="AV18" s="288"/>
      <c r="AW18" s="288"/>
      <c r="AX18" s="288"/>
      <c r="AY18" s="288"/>
      <c r="AZ18" s="288"/>
      <c r="BA18" s="288"/>
    </row>
    <row r="19" spans="1:53" ht="15" customHeight="1" x14ac:dyDescent="0.25">
      <c r="A19" s="288"/>
      <c r="B19" s="301"/>
      <c r="C19" s="301"/>
      <c r="D19" s="301"/>
      <c r="E19" s="301"/>
      <c r="F19" s="301"/>
      <c r="G19" s="301"/>
      <c r="H19" s="301"/>
      <c r="I19" s="301"/>
      <c r="J19" s="301"/>
      <c r="K19" s="301"/>
      <c r="L19" s="301"/>
      <c r="M19" s="301"/>
      <c r="N19" s="301"/>
      <c r="O19" s="301"/>
      <c r="P19" s="301"/>
      <c r="Q19" s="298"/>
      <c r="R19" s="299"/>
      <c r="S19" s="299"/>
      <c r="T19" s="299"/>
      <c r="U19" s="299"/>
      <c r="V19" s="300"/>
      <c r="W19" s="301"/>
      <c r="X19" s="301"/>
      <c r="Y19" s="301"/>
      <c r="Z19" s="301"/>
      <c r="AA19" s="301"/>
      <c r="AB19" s="301"/>
      <c r="AC19" s="301"/>
      <c r="AD19" s="301"/>
      <c r="AE19" s="301"/>
      <c r="AF19" s="301"/>
      <c r="AG19" s="301"/>
      <c r="AH19" s="301"/>
      <c r="AI19" s="301"/>
      <c r="AJ19" s="301"/>
      <c r="AK19" s="301"/>
      <c r="AL19" s="301"/>
      <c r="AN19" s="304"/>
      <c r="AO19" s="304"/>
      <c r="AP19" s="304"/>
      <c r="AQ19" s="304"/>
      <c r="AR19" s="304"/>
      <c r="AS19" s="304"/>
      <c r="AT19" s="304"/>
      <c r="AU19" s="304"/>
      <c r="AV19" s="288"/>
      <c r="AW19" s="288"/>
      <c r="AX19" s="288"/>
      <c r="AY19" s="288"/>
      <c r="AZ19" s="288"/>
      <c r="BA19" s="288"/>
    </row>
    <row r="20" spans="1:53" ht="15.75" customHeight="1" x14ac:dyDescent="0.25">
      <c r="A20" s="49" t="s">
        <v>100</v>
      </c>
      <c r="B20" s="291">
        <v>32</v>
      </c>
      <c r="C20" s="291"/>
      <c r="D20" s="291"/>
      <c r="E20" s="291"/>
      <c r="F20" s="291"/>
      <c r="G20" s="291"/>
      <c r="H20" s="291"/>
      <c r="I20" s="291"/>
      <c r="J20" s="291"/>
      <c r="K20" s="291"/>
      <c r="L20" s="290"/>
      <c r="M20" s="290"/>
      <c r="N20" s="290"/>
      <c r="O20" s="290"/>
      <c r="P20" s="290"/>
      <c r="Q20" s="340"/>
      <c r="R20" s="341"/>
      <c r="S20" s="341"/>
      <c r="T20" s="341"/>
      <c r="U20" s="341"/>
      <c r="V20" s="342"/>
      <c r="W20" s="291">
        <v>2</v>
      </c>
      <c r="X20" s="291"/>
      <c r="Y20" s="291"/>
      <c r="Z20" s="291">
        <v>6</v>
      </c>
      <c r="AA20" s="291"/>
      <c r="AB20" s="291"/>
      <c r="AC20" s="291"/>
      <c r="AD20" s="291">
        <v>2</v>
      </c>
      <c r="AE20" s="291"/>
      <c r="AF20" s="291"/>
      <c r="AG20" s="291">
        <v>2</v>
      </c>
      <c r="AH20" s="291"/>
      <c r="AI20" s="291"/>
      <c r="AJ20" s="291">
        <f>SUM(B20:AI20)</f>
        <v>44</v>
      </c>
      <c r="AK20" s="291"/>
      <c r="AL20" s="291"/>
      <c r="AN20" s="304" t="s">
        <v>68</v>
      </c>
      <c r="AO20" s="304"/>
      <c r="AP20" s="304"/>
      <c r="AQ20" s="304"/>
      <c r="AR20" s="304"/>
      <c r="AS20" s="304"/>
      <c r="AT20" s="304"/>
      <c r="AU20" s="304"/>
      <c r="AV20" s="306">
        <v>4</v>
      </c>
      <c r="AW20" s="306"/>
      <c r="AX20" s="306"/>
      <c r="AY20" s="306">
        <v>4</v>
      </c>
      <c r="AZ20" s="306"/>
      <c r="BA20" s="306"/>
    </row>
    <row r="21" spans="1:53" ht="15.75" customHeight="1" x14ac:dyDescent="0.25">
      <c r="A21" s="49" t="s">
        <v>101</v>
      </c>
      <c r="B21" s="291">
        <v>35</v>
      </c>
      <c r="C21" s="291"/>
      <c r="D21" s="291"/>
      <c r="E21" s="291"/>
      <c r="F21" s="291"/>
      <c r="G21" s="291"/>
      <c r="H21" s="291"/>
      <c r="I21" s="291">
        <v>4</v>
      </c>
      <c r="J21" s="291"/>
      <c r="K21" s="291"/>
      <c r="L21" s="291">
        <v>6</v>
      </c>
      <c r="M21" s="291"/>
      <c r="N21" s="291"/>
      <c r="O21" s="291"/>
      <c r="P21" s="291"/>
      <c r="Q21" s="340">
        <v>3</v>
      </c>
      <c r="R21" s="341"/>
      <c r="S21" s="341"/>
      <c r="T21" s="341"/>
      <c r="U21" s="341"/>
      <c r="V21" s="342"/>
      <c r="W21" s="291">
        <v>1</v>
      </c>
      <c r="X21" s="291"/>
      <c r="Y21" s="291"/>
      <c r="Z21" s="291">
        <v>4</v>
      </c>
      <c r="AA21" s="291"/>
      <c r="AB21" s="291"/>
      <c r="AC21" s="291"/>
      <c r="AD21" s="291">
        <v>2</v>
      </c>
      <c r="AE21" s="291"/>
      <c r="AF21" s="291"/>
      <c r="AG21" s="291">
        <v>2</v>
      </c>
      <c r="AH21" s="291"/>
      <c r="AI21" s="291"/>
      <c r="AJ21" s="291">
        <f>SUM(B21:AI21)</f>
        <v>57</v>
      </c>
      <c r="AK21" s="291"/>
      <c r="AL21" s="291"/>
      <c r="AN21" s="304"/>
      <c r="AO21" s="304"/>
      <c r="AP21" s="304"/>
      <c r="AQ21" s="304"/>
      <c r="AR21" s="304"/>
      <c r="AS21" s="304"/>
      <c r="AT21" s="304"/>
      <c r="AU21" s="304"/>
      <c r="AV21" s="306"/>
      <c r="AW21" s="306"/>
      <c r="AX21" s="306"/>
      <c r="AY21" s="306"/>
      <c r="AZ21" s="306"/>
      <c r="BA21" s="306"/>
    </row>
    <row r="22" spans="1:53" ht="15" customHeight="1" x14ac:dyDescent="0.25">
      <c r="A22" s="49" t="s">
        <v>12</v>
      </c>
      <c r="B22" s="291">
        <f>SUM(B20:D21)</f>
        <v>67</v>
      </c>
      <c r="C22" s="291"/>
      <c r="D22" s="291"/>
      <c r="E22" s="291"/>
      <c r="F22" s="291">
        <f>SUM(F20:H21)</f>
        <v>0</v>
      </c>
      <c r="G22" s="291"/>
      <c r="H22" s="291"/>
      <c r="I22" s="291">
        <f>SUM(I20:K21)</f>
        <v>4</v>
      </c>
      <c r="J22" s="291"/>
      <c r="K22" s="291"/>
      <c r="L22" s="291">
        <f>SUM(L20:P21)</f>
        <v>6</v>
      </c>
      <c r="M22" s="291"/>
      <c r="N22" s="291"/>
      <c r="O22" s="291"/>
      <c r="P22" s="291"/>
      <c r="Q22" s="340">
        <f>SUM(Q20:V21)</f>
        <v>3</v>
      </c>
      <c r="R22" s="341"/>
      <c r="S22" s="341"/>
      <c r="T22" s="341"/>
      <c r="U22" s="341"/>
      <c r="V22" s="342"/>
      <c r="W22" s="291">
        <f>SUM(W20:Y21)</f>
        <v>3</v>
      </c>
      <c r="X22" s="291"/>
      <c r="Y22" s="291"/>
      <c r="Z22" s="291">
        <f>SUM(Z20:AC21)</f>
        <v>10</v>
      </c>
      <c r="AA22" s="291"/>
      <c r="AB22" s="291"/>
      <c r="AC22" s="291"/>
      <c r="AD22" s="291">
        <f>SUM(AD20:AF21)</f>
        <v>4</v>
      </c>
      <c r="AE22" s="291"/>
      <c r="AF22" s="291"/>
      <c r="AG22" s="291">
        <f>SUM(AG20:AI21)</f>
        <v>4</v>
      </c>
      <c r="AH22" s="291"/>
      <c r="AI22" s="291"/>
      <c r="AJ22" s="291">
        <f>SUM(AJ20:AL21)</f>
        <v>101</v>
      </c>
      <c r="AK22" s="291"/>
      <c r="AL22" s="291"/>
      <c r="AN22" s="290"/>
      <c r="AO22" s="290"/>
      <c r="AP22" s="290"/>
      <c r="AQ22" s="290"/>
      <c r="AR22" s="290"/>
      <c r="AS22" s="290"/>
      <c r="AT22" s="290"/>
      <c r="AU22" s="290"/>
      <c r="AV22" s="290"/>
      <c r="AW22" s="290"/>
      <c r="AX22" s="290"/>
      <c r="AY22" s="290"/>
      <c r="AZ22" s="290"/>
      <c r="BA22" s="290"/>
    </row>
    <row r="23" spans="1:53" x14ac:dyDescent="0.25">
      <c r="B23" s="289">
        <f>SUM(B22:V22)</f>
        <v>80</v>
      </c>
      <c r="C23" s="289"/>
      <c r="D23" s="289"/>
      <c r="E23" s="289"/>
      <c r="F23" s="289"/>
      <c r="G23" s="289"/>
      <c r="H23" s="289"/>
      <c r="I23" s="289"/>
      <c r="J23" s="289"/>
      <c r="K23" s="289"/>
      <c r="L23" s="289"/>
      <c r="M23" s="289"/>
      <c r="N23" s="289"/>
      <c r="O23" s="289"/>
      <c r="P23" s="289"/>
      <c r="Q23" s="289"/>
      <c r="R23" s="289"/>
      <c r="S23" s="289"/>
      <c r="T23" s="289"/>
      <c r="U23" s="289"/>
      <c r="V23" s="289"/>
      <c r="AW23" s="20"/>
      <c r="AX23" s="20"/>
      <c r="AY23" s="20"/>
    </row>
    <row r="25" spans="1:53" ht="15.75" x14ac:dyDescent="0.25">
      <c r="B25" s="302" t="str">
        <f>'[1]Графік навчального процесу'!$B$23</f>
        <v>ІV. АТЕСТАЦІЯ</v>
      </c>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row>
    <row r="26" spans="1:53" x14ac:dyDescent="0.25">
      <c r="B26" s="304" t="s">
        <v>110</v>
      </c>
      <c r="C26" s="304"/>
      <c r="D26" s="304"/>
      <c r="E26" s="304"/>
      <c r="F26" s="304"/>
      <c r="G26" s="304"/>
      <c r="H26" s="304"/>
      <c r="I26" s="304"/>
      <c r="J26" s="304"/>
      <c r="K26" s="304"/>
      <c r="L26" s="304"/>
      <c r="M26" s="304"/>
      <c r="N26" s="304"/>
      <c r="O26" s="304"/>
      <c r="P26" s="304"/>
      <c r="Q26" s="304"/>
      <c r="R26" s="304"/>
      <c r="S26" s="304"/>
      <c r="T26" s="304"/>
      <c r="U26" s="304"/>
      <c r="V26" s="304" t="s">
        <v>59</v>
      </c>
      <c r="W26" s="304"/>
      <c r="X26" s="304"/>
      <c r="Y26" s="304"/>
      <c r="Z26" s="304"/>
      <c r="AA26" s="304"/>
      <c r="AB26" s="304"/>
      <c r="AC26" s="304"/>
      <c r="AD26" s="304"/>
      <c r="AE26" s="304"/>
      <c r="AF26" s="304"/>
      <c r="AG26" s="304"/>
      <c r="AH26" s="304"/>
      <c r="AI26" s="304"/>
      <c r="AJ26" s="304"/>
      <c r="AK26" s="304"/>
      <c r="AL26" s="304" t="s">
        <v>13</v>
      </c>
      <c r="AM26" s="304"/>
      <c r="AN26" s="304"/>
      <c r="AO26" s="304"/>
      <c r="AP26" s="304"/>
      <c r="AQ26" s="304"/>
      <c r="AR26" s="304"/>
      <c r="AS26" s="304"/>
      <c r="AT26" s="304"/>
      <c r="AU26" s="304"/>
      <c r="AV26" s="304"/>
      <c r="AW26" s="304"/>
      <c r="AX26" s="304"/>
      <c r="AY26" s="304"/>
      <c r="AZ26" s="304"/>
    </row>
    <row r="27" spans="1:53" ht="15.75" customHeight="1" x14ac:dyDescent="0.25">
      <c r="B27" s="305" t="s">
        <v>228</v>
      </c>
      <c r="C27" s="305"/>
      <c r="D27" s="305"/>
      <c r="E27" s="305"/>
      <c r="F27" s="305"/>
      <c r="G27" s="305"/>
      <c r="H27" s="305"/>
      <c r="I27" s="305"/>
      <c r="J27" s="305"/>
      <c r="K27" s="305"/>
      <c r="L27" s="305"/>
      <c r="M27" s="305"/>
      <c r="N27" s="305"/>
      <c r="O27" s="305"/>
      <c r="P27" s="305"/>
      <c r="Q27" s="305"/>
      <c r="R27" s="305"/>
      <c r="S27" s="305"/>
      <c r="T27" s="305"/>
      <c r="U27" s="305"/>
      <c r="V27" s="338" t="s">
        <v>232</v>
      </c>
      <c r="W27" s="338"/>
      <c r="X27" s="338"/>
      <c r="Y27" s="338"/>
      <c r="Z27" s="338"/>
      <c r="AA27" s="338"/>
      <c r="AB27" s="338"/>
      <c r="AC27" s="338"/>
      <c r="AD27" s="338"/>
      <c r="AE27" s="338"/>
      <c r="AF27" s="338"/>
      <c r="AG27" s="338"/>
      <c r="AH27" s="338"/>
      <c r="AI27" s="338"/>
      <c r="AJ27" s="338"/>
      <c r="AK27" s="338"/>
      <c r="AL27" s="339">
        <v>4</v>
      </c>
      <c r="AM27" s="339"/>
      <c r="AN27" s="339"/>
      <c r="AO27" s="339"/>
      <c r="AP27" s="339"/>
      <c r="AQ27" s="339"/>
      <c r="AR27" s="339"/>
      <c r="AS27" s="339"/>
      <c r="AT27" s="339"/>
      <c r="AU27" s="339"/>
      <c r="AV27" s="339"/>
      <c r="AW27" s="339"/>
      <c r="AX27" s="339"/>
      <c r="AY27" s="339"/>
      <c r="AZ27" s="339"/>
    </row>
    <row r="28" spans="1:53" ht="15.75" customHeight="1" x14ac:dyDescent="0.25">
      <c r="B28" s="307" t="s">
        <v>163</v>
      </c>
      <c r="C28" s="308"/>
      <c r="D28" s="308"/>
      <c r="E28" s="308"/>
      <c r="F28" s="308"/>
      <c r="G28" s="308"/>
      <c r="H28" s="308"/>
      <c r="I28" s="308"/>
      <c r="J28" s="308"/>
      <c r="K28" s="308"/>
      <c r="L28" s="308"/>
      <c r="M28" s="308"/>
      <c r="N28" s="308"/>
      <c r="O28" s="308"/>
      <c r="P28" s="308"/>
      <c r="Q28" s="308"/>
      <c r="R28" s="308"/>
      <c r="S28" s="308"/>
      <c r="T28" s="308"/>
      <c r="U28" s="309"/>
      <c r="V28" s="316" t="s">
        <v>231</v>
      </c>
      <c r="W28" s="317"/>
      <c r="X28" s="317"/>
      <c r="Y28" s="317"/>
      <c r="Z28" s="317"/>
      <c r="AA28" s="317"/>
      <c r="AB28" s="317"/>
      <c r="AC28" s="317"/>
      <c r="AD28" s="317"/>
      <c r="AE28" s="317"/>
      <c r="AF28" s="317"/>
      <c r="AG28" s="317"/>
      <c r="AH28" s="317"/>
      <c r="AI28" s="317"/>
      <c r="AJ28" s="317"/>
      <c r="AK28" s="318"/>
      <c r="AL28" s="329">
        <v>4</v>
      </c>
      <c r="AM28" s="330"/>
      <c r="AN28" s="330"/>
      <c r="AO28" s="330"/>
      <c r="AP28" s="330"/>
      <c r="AQ28" s="330"/>
      <c r="AR28" s="330"/>
      <c r="AS28" s="330"/>
      <c r="AT28" s="330"/>
      <c r="AU28" s="330"/>
      <c r="AV28" s="330"/>
      <c r="AW28" s="330"/>
      <c r="AX28" s="330"/>
      <c r="AY28" s="330"/>
      <c r="AZ28" s="331"/>
    </row>
    <row r="29" spans="1:53" ht="15.75" customHeight="1" x14ac:dyDescent="0.25">
      <c r="B29" s="310"/>
      <c r="C29" s="311"/>
      <c r="D29" s="311"/>
      <c r="E29" s="311"/>
      <c r="F29" s="311"/>
      <c r="G29" s="311"/>
      <c r="H29" s="311"/>
      <c r="I29" s="311"/>
      <c r="J29" s="311"/>
      <c r="K29" s="311"/>
      <c r="L29" s="311"/>
      <c r="M29" s="311"/>
      <c r="N29" s="311"/>
      <c r="O29" s="311"/>
      <c r="P29" s="311"/>
      <c r="Q29" s="311"/>
      <c r="R29" s="311"/>
      <c r="S29" s="311"/>
      <c r="T29" s="311"/>
      <c r="U29" s="312"/>
      <c r="V29" s="319"/>
      <c r="W29" s="320"/>
      <c r="X29" s="320"/>
      <c r="Y29" s="320"/>
      <c r="Z29" s="320"/>
      <c r="AA29" s="320"/>
      <c r="AB29" s="320"/>
      <c r="AC29" s="320"/>
      <c r="AD29" s="320"/>
      <c r="AE29" s="320"/>
      <c r="AF29" s="320"/>
      <c r="AG29" s="320"/>
      <c r="AH29" s="320"/>
      <c r="AI29" s="320"/>
      <c r="AJ29" s="320"/>
      <c r="AK29" s="321"/>
      <c r="AL29" s="332"/>
      <c r="AM29" s="333"/>
      <c r="AN29" s="333"/>
      <c r="AO29" s="333"/>
      <c r="AP29" s="333"/>
      <c r="AQ29" s="333"/>
      <c r="AR29" s="333"/>
      <c r="AS29" s="333"/>
      <c r="AT29" s="333"/>
      <c r="AU29" s="333"/>
      <c r="AV29" s="333"/>
      <c r="AW29" s="333"/>
      <c r="AX29" s="333"/>
      <c r="AY29" s="333"/>
      <c r="AZ29" s="334"/>
    </row>
    <row r="30" spans="1:53" ht="25.5" customHeight="1" x14ac:dyDescent="0.25">
      <c r="B30" s="313"/>
      <c r="C30" s="314"/>
      <c r="D30" s="314"/>
      <c r="E30" s="314"/>
      <c r="F30" s="314"/>
      <c r="G30" s="314"/>
      <c r="H30" s="314"/>
      <c r="I30" s="314"/>
      <c r="J30" s="314"/>
      <c r="K30" s="314"/>
      <c r="L30" s="314"/>
      <c r="M30" s="314"/>
      <c r="N30" s="314"/>
      <c r="O30" s="314"/>
      <c r="P30" s="314"/>
      <c r="Q30" s="314"/>
      <c r="R30" s="314"/>
      <c r="S30" s="314"/>
      <c r="T30" s="314"/>
      <c r="U30" s="315"/>
      <c r="V30" s="322"/>
      <c r="W30" s="323"/>
      <c r="X30" s="323"/>
      <c r="Y30" s="323"/>
      <c r="Z30" s="323"/>
      <c r="AA30" s="323"/>
      <c r="AB30" s="323"/>
      <c r="AC30" s="323"/>
      <c r="AD30" s="323"/>
      <c r="AE30" s="323"/>
      <c r="AF30" s="323"/>
      <c r="AG30" s="323"/>
      <c r="AH30" s="323"/>
      <c r="AI30" s="323"/>
      <c r="AJ30" s="323"/>
      <c r="AK30" s="324"/>
      <c r="AL30" s="335"/>
      <c r="AM30" s="336"/>
      <c r="AN30" s="336"/>
      <c r="AO30" s="336"/>
      <c r="AP30" s="336"/>
      <c r="AQ30" s="336"/>
      <c r="AR30" s="336"/>
      <c r="AS30" s="336"/>
      <c r="AT30" s="336"/>
      <c r="AU30" s="336"/>
      <c r="AV30" s="336"/>
      <c r="AW30" s="336"/>
      <c r="AX30" s="336"/>
      <c r="AY30" s="336"/>
      <c r="AZ30" s="337"/>
    </row>
    <row r="31" spans="1:53" ht="15.75" customHeight="1" x14ac:dyDescent="0.25">
      <c r="B31" s="305" t="s">
        <v>227</v>
      </c>
      <c r="C31" s="305"/>
      <c r="D31" s="305"/>
      <c r="E31" s="305"/>
      <c r="F31" s="305"/>
      <c r="G31" s="305"/>
      <c r="H31" s="305"/>
      <c r="I31" s="305"/>
      <c r="J31" s="305"/>
      <c r="K31" s="305"/>
      <c r="L31" s="305"/>
      <c r="M31" s="305"/>
      <c r="N31" s="305"/>
      <c r="O31" s="305"/>
      <c r="P31" s="305"/>
      <c r="Q31" s="305"/>
      <c r="R31" s="305"/>
      <c r="S31" s="305"/>
      <c r="T31" s="305"/>
      <c r="U31" s="305"/>
      <c r="V31" s="338" t="s">
        <v>60</v>
      </c>
      <c r="W31" s="338"/>
      <c r="X31" s="338"/>
      <c r="Y31" s="338"/>
      <c r="Z31" s="338"/>
      <c r="AA31" s="338"/>
      <c r="AB31" s="338"/>
      <c r="AC31" s="338"/>
      <c r="AD31" s="338"/>
      <c r="AE31" s="338"/>
      <c r="AF31" s="338"/>
      <c r="AG31" s="338"/>
      <c r="AH31" s="338"/>
      <c r="AI31" s="338"/>
      <c r="AJ31" s="338"/>
      <c r="AK31" s="338"/>
      <c r="AL31" s="339">
        <v>4</v>
      </c>
      <c r="AM31" s="339"/>
      <c r="AN31" s="339"/>
      <c r="AO31" s="339"/>
      <c r="AP31" s="339"/>
      <c r="AQ31" s="339"/>
      <c r="AR31" s="339"/>
      <c r="AS31" s="339"/>
      <c r="AT31" s="339"/>
      <c r="AU31" s="339"/>
      <c r="AV31" s="339"/>
      <c r="AW31" s="339"/>
      <c r="AX31" s="339"/>
      <c r="AY31" s="339"/>
      <c r="AZ31" s="339"/>
    </row>
  </sheetData>
  <mergeCells count="114">
    <mergeCell ref="A5:A6"/>
    <mergeCell ref="A7:A8"/>
    <mergeCell ref="AU11:AZ11"/>
    <mergeCell ref="AV10:AW10"/>
    <mergeCell ref="AC14:AF14"/>
    <mergeCell ref="AD13:AE13"/>
    <mergeCell ref="AM16:BA16"/>
    <mergeCell ref="AI11:AM11"/>
    <mergeCell ref="AI12:AM12"/>
    <mergeCell ref="AI13:AM13"/>
    <mergeCell ref="AJ10:AK10"/>
    <mergeCell ref="AO11:AS11"/>
    <mergeCell ref="AO12:AS12"/>
    <mergeCell ref="AP10:AQ10"/>
    <mergeCell ref="Y10:Z10"/>
    <mergeCell ref="AD10:AE10"/>
    <mergeCell ref="AC11:AG11"/>
    <mergeCell ref="O11:S11"/>
    <mergeCell ref="O12:S12"/>
    <mergeCell ref="O13:S13"/>
    <mergeCell ref="P10:Q10"/>
    <mergeCell ref="T11:W11"/>
    <mergeCell ref="B6:BA6"/>
    <mergeCell ref="AQ7:BA7"/>
    <mergeCell ref="B31:U31"/>
    <mergeCell ref="V27:AK27"/>
    <mergeCell ref="V31:AK31"/>
    <mergeCell ref="AL27:AZ27"/>
    <mergeCell ref="AL31:AZ31"/>
    <mergeCell ref="AL26:AZ26"/>
    <mergeCell ref="V26:AK26"/>
    <mergeCell ref="AD20:AF20"/>
    <mergeCell ref="AD21:AF21"/>
    <mergeCell ref="AD22:AF22"/>
    <mergeCell ref="AG20:AI20"/>
    <mergeCell ref="AG21:AI21"/>
    <mergeCell ref="AG22:AI22"/>
    <mergeCell ref="AY22:BA22"/>
    <mergeCell ref="AY20:BA20"/>
    <mergeCell ref="AY21:BA21"/>
    <mergeCell ref="AV22:AX22"/>
    <mergeCell ref="F20:H20"/>
    <mergeCell ref="AN22:AU22"/>
    <mergeCell ref="Z20:AC20"/>
    <mergeCell ref="Q20:V20"/>
    <mergeCell ref="Q21:V21"/>
    <mergeCell ref="Q22:V22"/>
    <mergeCell ref="F21:H21"/>
    <mergeCell ref="B28:U30"/>
    <mergeCell ref="V28:AK30"/>
    <mergeCell ref="A1:BA1"/>
    <mergeCell ref="X3:AA3"/>
    <mergeCell ref="AB3:AE3"/>
    <mergeCell ref="AF3:AI3"/>
    <mergeCell ref="AJ3:AN3"/>
    <mergeCell ref="AO3:AR3"/>
    <mergeCell ref="A3:A4"/>
    <mergeCell ref="B3:E3"/>
    <mergeCell ref="F3:J3"/>
    <mergeCell ref="K3:N3"/>
    <mergeCell ref="O3:R3"/>
    <mergeCell ref="S3:W3"/>
    <mergeCell ref="AL28:AZ30"/>
    <mergeCell ref="AS3:AW3"/>
    <mergeCell ref="AX3:BA3"/>
    <mergeCell ref="F17:H19"/>
    <mergeCell ref="W17:Y19"/>
    <mergeCell ref="AD17:AF19"/>
    <mergeCell ref="AG17:AI19"/>
    <mergeCell ref="AV17:AX19"/>
    <mergeCell ref="AY17:BA19"/>
    <mergeCell ref="AV20:AX20"/>
    <mergeCell ref="B25:AZ25"/>
    <mergeCell ref="B16:AH16"/>
    <mergeCell ref="B26:U26"/>
    <mergeCell ref="B27:U27"/>
    <mergeCell ref="AN17:AU19"/>
    <mergeCell ref="Z17:AC19"/>
    <mergeCell ref="W20:Y20"/>
    <mergeCell ref="W21:Y21"/>
    <mergeCell ref="W22:Y22"/>
    <mergeCell ref="Z21:AC21"/>
    <mergeCell ref="Z22:AC22"/>
    <mergeCell ref="B20:E20"/>
    <mergeCell ref="B21:E21"/>
    <mergeCell ref="B22:E22"/>
    <mergeCell ref="B17:E19"/>
    <mergeCell ref="L17:P19"/>
    <mergeCell ref="I20:K20"/>
    <mergeCell ref="I21:K21"/>
    <mergeCell ref="I22:K22"/>
    <mergeCell ref="I17:K19"/>
    <mergeCell ref="AV21:AX21"/>
    <mergeCell ref="AN20:AU20"/>
    <mergeCell ref="AN21:AU21"/>
    <mergeCell ref="B8:BA8"/>
    <mergeCell ref="J11:N11"/>
    <mergeCell ref="J12:N12"/>
    <mergeCell ref="X11:AB11"/>
    <mergeCell ref="X12:AB12"/>
    <mergeCell ref="U10:V10"/>
    <mergeCell ref="K10:L10"/>
    <mergeCell ref="A17:A19"/>
    <mergeCell ref="B23:V23"/>
    <mergeCell ref="L20:P20"/>
    <mergeCell ref="L21:P21"/>
    <mergeCell ref="L22:P22"/>
    <mergeCell ref="Q17:V19"/>
    <mergeCell ref="F22:H22"/>
    <mergeCell ref="AJ20:AL20"/>
    <mergeCell ref="AJ21:AL21"/>
    <mergeCell ref="AJ22:AL22"/>
    <mergeCell ref="AJ17:AL19"/>
    <mergeCell ref="K14:L14"/>
  </mergeCells>
  <printOptions horizontalCentered="1"/>
  <pageMargins left="0.59055118110236227" right="0.39370078740157483" top="0.78740157480314965" bottom="0.3937007874015748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07"/>
  <sheetViews>
    <sheetView showZeros="0" tabSelected="1" view="pageBreakPreview" topLeftCell="C72" zoomScaleNormal="100" zoomScaleSheetLayoutView="100" workbookViewId="0">
      <selection activeCell="V153" sqref="V153"/>
    </sheetView>
  </sheetViews>
  <sheetFormatPr defaultRowHeight="15" x14ac:dyDescent="0.25"/>
  <cols>
    <col min="1" max="1" width="5.28515625" customWidth="1"/>
    <col min="2" max="2" width="9.28515625" customWidth="1"/>
    <col min="3" max="3" width="54.42578125" customWidth="1"/>
    <col min="4" max="5" width="2.85546875" bestFit="1" customWidth="1"/>
    <col min="6" max="6" width="1" customWidth="1"/>
    <col min="7" max="7" width="3" customWidth="1"/>
    <col min="8" max="8" width="2.5703125" customWidth="1"/>
    <col min="9" max="9" width="1.7109375" customWidth="1"/>
    <col min="10" max="10" width="4.7109375" customWidth="1"/>
    <col min="11" max="11" width="5.85546875" customWidth="1"/>
    <col min="12" max="17" width="4.7109375" customWidth="1"/>
    <col min="18" max="18" width="5" customWidth="1"/>
    <col min="19" max="21" width="6.140625" customWidth="1"/>
    <col min="22" max="22" width="6.28515625" customWidth="1"/>
    <col min="23" max="23" width="12.28515625" customWidth="1"/>
    <col min="24" max="24" width="13.42578125" customWidth="1"/>
    <col min="25" max="25" width="12" customWidth="1"/>
    <col min="26" max="26" width="16.28515625" customWidth="1"/>
    <col min="30" max="30" width="15.5703125" bestFit="1" customWidth="1"/>
  </cols>
  <sheetData>
    <row r="1" spans="1:27" ht="13.5" customHeight="1" thickBot="1" x14ac:dyDescent="0.3">
      <c r="A1" s="571" t="s">
        <v>15</v>
      </c>
      <c r="B1" s="571"/>
      <c r="C1" s="571"/>
      <c r="D1" s="571"/>
      <c r="E1" s="571"/>
      <c r="F1" s="571"/>
      <c r="G1" s="571"/>
      <c r="H1" s="571"/>
      <c r="I1" s="571"/>
      <c r="J1" s="571"/>
      <c r="K1" s="571"/>
      <c r="L1" s="571"/>
      <c r="M1" s="571"/>
      <c r="N1" s="571"/>
      <c r="O1" s="571"/>
      <c r="P1" s="571"/>
      <c r="Q1" s="571"/>
      <c r="R1" s="571"/>
      <c r="S1" s="571"/>
      <c r="T1" s="571"/>
      <c r="U1" s="571"/>
      <c r="V1" s="571"/>
      <c r="W1" s="571"/>
      <c r="X1" s="571"/>
      <c r="Y1" s="571"/>
      <c r="Z1" s="571"/>
    </row>
    <row r="2" spans="1:27" ht="15" customHeight="1" x14ac:dyDescent="0.25">
      <c r="A2" s="579" t="s">
        <v>16</v>
      </c>
      <c r="B2" s="579" t="s">
        <v>246</v>
      </c>
      <c r="C2" s="575" t="s">
        <v>247</v>
      </c>
      <c r="D2" s="574" t="s">
        <v>17</v>
      </c>
      <c r="E2" s="574"/>
      <c r="F2" s="574"/>
      <c r="G2" s="575"/>
      <c r="H2" s="580"/>
      <c r="I2" s="580"/>
      <c r="J2" s="576"/>
      <c r="K2" s="582" t="s">
        <v>18</v>
      </c>
      <c r="L2" s="580" t="s">
        <v>19</v>
      </c>
      <c r="M2" s="763"/>
      <c r="N2" s="763"/>
      <c r="O2" s="763"/>
      <c r="P2" s="763"/>
      <c r="Q2" s="574"/>
      <c r="R2" s="597" t="s">
        <v>20</v>
      </c>
      <c r="S2" s="573" t="s">
        <v>21</v>
      </c>
      <c r="T2" s="574"/>
      <c r="U2" s="575"/>
      <c r="V2" s="575"/>
      <c r="W2" s="573" t="s">
        <v>22</v>
      </c>
      <c r="X2" s="574"/>
      <c r="Y2" s="575"/>
      <c r="Z2" s="576"/>
    </row>
    <row r="3" spans="1:27" ht="21.75" customHeight="1" x14ac:dyDescent="0.25">
      <c r="A3" s="578"/>
      <c r="B3" s="578"/>
      <c r="C3" s="564"/>
      <c r="D3" s="563"/>
      <c r="E3" s="563"/>
      <c r="F3" s="563"/>
      <c r="G3" s="564"/>
      <c r="H3" s="581"/>
      <c r="I3" s="581"/>
      <c r="J3" s="565"/>
      <c r="K3" s="583"/>
      <c r="L3" s="572" t="s">
        <v>26</v>
      </c>
      <c r="M3" s="581" t="s">
        <v>23</v>
      </c>
      <c r="N3" s="599"/>
      <c r="O3" s="599"/>
      <c r="P3" s="599"/>
      <c r="Q3" s="563"/>
      <c r="R3" s="598"/>
      <c r="S3" s="562"/>
      <c r="T3" s="563"/>
      <c r="U3" s="564"/>
      <c r="V3" s="564"/>
      <c r="W3" s="562"/>
      <c r="X3" s="563"/>
      <c r="Y3" s="564"/>
      <c r="Z3" s="565"/>
    </row>
    <row r="4" spans="1:27" ht="15" customHeight="1" x14ac:dyDescent="0.25">
      <c r="A4" s="578"/>
      <c r="B4" s="578"/>
      <c r="C4" s="564"/>
      <c r="D4" s="589" t="s">
        <v>24</v>
      </c>
      <c r="E4" s="589"/>
      <c r="F4" s="590"/>
      <c r="G4" s="588" t="s">
        <v>248</v>
      </c>
      <c r="H4" s="589"/>
      <c r="I4" s="590"/>
      <c r="J4" s="577" t="s">
        <v>25</v>
      </c>
      <c r="K4" s="583"/>
      <c r="L4" s="572"/>
      <c r="M4" s="578" t="s">
        <v>27</v>
      </c>
      <c r="N4" s="764" t="s">
        <v>28</v>
      </c>
      <c r="O4" s="765"/>
      <c r="P4" s="765"/>
      <c r="Q4" s="601"/>
      <c r="R4" s="598"/>
      <c r="S4" s="600" t="s">
        <v>100</v>
      </c>
      <c r="T4" s="601"/>
      <c r="U4" s="552" t="s">
        <v>101</v>
      </c>
      <c r="V4" s="552"/>
      <c r="W4" s="600" t="s">
        <v>100</v>
      </c>
      <c r="X4" s="601"/>
      <c r="Y4" s="552" t="s">
        <v>101</v>
      </c>
      <c r="Z4" s="553"/>
    </row>
    <row r="5" spans="1:27" x14ac:dyDescent="0.25">
      <c r="A5" s="578"/>
      <c r="B5" s="578"/>
      <c r="C5" s="564"/>
      <c r="D5" s="592"/>
      <c r="E5" s="592"/>
      <c r="F5" s="593"/>
      <c r="G5" s="591"/>
      <c r="H5" s="592"/>
      <c r="I5" s="593"/>
      <c r="J5" s="577"/>
      <c r="K5" s="583"/>
      <c r="L5" s="572"/>
      <c r="M5" s="578"/>
      <c r="N5" s="561" t="s">
        <v>29</v>
      </c>
      <c r="O5" s="561" t="s">
        <v>249</v>
      </c>
      <c r="P5" s="561" t="s">
        <v>30</v>
      </c>
      <c r="Q5" s="766" t="s">
        <v>117</v>
      </c>
      <c r="R5" s="598"/>
      <c r="S5" s="562" t="s">
        <v>31</v>
      </c>
      <c r="T5" s="563"/>
      <c r="U5" s="564"/>
      <c r="V5" s="564"/>
      <c r="W5" s="562" t="s">
        <v>31</v>
      </c>
      <c r="X5" s="563"/>
      <c r="Y5" s="564"/>
      <c r="Z5" s="565"/>
    </row>
    <row r="6" spans="1:27" x14ac:dyDescent="0.25">
      <c r="A6" s="578"/>
      <c r="B6" s="578"/>
      <c r="C6" s="564"/>
      <c r="D6" s="592"/>
      <c r="E6" s="592"/>
      <c r="F6" s="593"/>
      <c r="G6" s="591"/>
      <c r="H6" s="592"/>
      <c r="I6" s="593"/>
      <c r="J6" s="577"/>
      <c r="K6" s="583"/>
      <c r="L6" s="572"/>
      <c r="M6" s="578"/>
      <c r="N6" s="561"/>
      <c r="O6" s="561"/>
      <c r="P6" s="561"/>
      <c r="Q6" s="767"/>
      <c r="R6" s="598"/>
      <c r="S6" s="22">
        <v>1</v>
      </c>
      <c r="T6" s="47">
        <v>2</v>
      </c>
      <c r="U6" s="50">
        <v>3</v>
      </c>
      <c r="V6" s="50">
        <v>4</v>
      </c>
      <c r="W6" s="22">
        <v>1</v>
      </c>
      <c r="X6" s="47">
        <v>2</v>
      </c>
      <c r="Y6" s="50">
        <v>3</v>
      </c>
      <c r="Z6" s="23">
        <v>4</v>
      </c>
    </row>
    <row r="7" spans="1:27" ht="21" customHeight="1" x14ac:dyDescent="0.25">
      <c r="A7" s="578"/>
      <c r="B7" s="578"/>
      <c r="C7" s="564"/>
      <c r="D7" s="592"/>
      <c r="E7" s="592"/>
      <c r="F7" s="593"/>
      <c r="G7" s="591"/>
      <c r="H7" s="592"/>
      <c r="I7" s="593"/>
      <c r="J7" s="577"/>
      <c r="K7" s="583"/>
      <c r="L7" s="572"/>
      <c r="M7" s="578"/>
      <c r="N7" s="561"/>
      <c r="O7" s="561"/>
      <c r="P7" s="561"/>
      <c r="Q7" s="767"/>
      <c r="R7" s="598"/>
      <c r="S7" s="562" t="s">
        <v>32</v>
      </c>
      <c r="T7" s="563"/>
      <c r="U7" s="564"/>
      <c r="V7" s="564"/>
      <c r="W7" s="562" t="s">
        <v>33</v>
      </c>
      <c r="X7" s="563"/>
      <c r="Y7" s="564"/>
      <c r="Z7" s="565"/>
    </row>
    <row r="8" spans="1:27" ht="10.5" customHeight="1" x14ac:dyDescent="0.25">
      <c r="A8" s="578"/>
      <c r="B8" s="578"/>
      <c r="C8" s="564"/>
      <c r="D8" s="595"/>
      <c r="E8" s="595"/>
      <c r="F8" s="596"/>
      <c r="G8" s="594"/>
      <c r="H8" s="595"/>
      <c r="I8" s="596"/>
      <c r="J8" s="577"/>
      <c r="K8" s="583"/>
      <c r="L8" s="572"/>
      <c r="M8" s="578"/>
      <c r="N8" s="561"/>
      <c r="O8" s="561"/>
      <c r="P8" s="561"/>
      <c r="Q8" s="768"/>
      <c r="R8" s="598"/>
      <c r="S8" s="22">
        <v>19</v>
      </c>
      <c r="T8" s="47">
        <v>13</v>
      </c>
      <c r="U8" s="50">
        <v>27</v>
      </c>
      <c r="V8" s="50">
        <v>21</v>
      </c>
      <c r="W8" s="22">
        <v>26.9</v>
      </c>
      <c r="X8" s="48">
        <v>17.8</v>
      </c>
      <c r="Y8" s="50">
        <v>41.7</v>
      </c>
      <c r="Z8" s="23">
        <v>31.7</v>
      </c>
    </row>
    <row r="9" spans="1:27" ht="12" customHeight="1" thickBot="1" x14ac:dyDescent="0.3">
      <c r="A9" s="51">
        <v>1</v>
      </c>
      <c r="B9" s="51">
        <v>2</v>
      </c>
      <c r="C9" s="52">
        <v>3</v>
      </c>
      <c r="D9" s="549">
        <v>4</v>
      </c>
      <c r="E9" s="550"/>
      <c r="F9" s="551"/>
      <c r="G9" s="602">
        <v>5</v>
      </c>
      <c r="H9" s="603"/>
      <c r="I9" s="604"/>
      <c r="J9" s="53">
        <v>6</v>
      </c>
      <c r="K9" s="54">
        <v>7</v>
      </c>
      <c r="L9" s="51">
        <v>8</v>
      </c>
      <c r="M9" s="51">
        <v>9</v>
      </c>
      <c r="N9" s="51">
        <v>10</v>
      </c>
      <c r="O9" s="51">
        <v>11</v>
      </c>
      <c r="P9" s="51">
        <v>12</v>
      </c>
      <c r="Q9" s="64"/>
      <c r="R9" s="53">
        <v>13</v>
      </c>
      <c r="S9" s="56">
        <v>14</v>
      </c>
      <c r="T9" s="55">
        <v>15</v>
      </c>
      <c r="U9" s="51">
        <v>16</v>
      </c>
      <c r="V9" s="51">
        <v>17</v>
      </c>
      <c r="W9" s="56">
        <v>18</v>
      </c>
      <c r="X9" s="57">
        <v>19</v>
      </c>
      <c r="Y9" s="51">
        <v>20</v>
      </c>
      <c r="Z9" s="53">
        <v>21</v>
      </c>
    </row>
    <row r="10" spans="1:27" ht="11.25" customHeight="1" thickBot="1" x14ac:dyDescent="0.3">
      <c r="A10" s="539" t="s">
        <v>40</v>
      </c>
      <c r="B10" s="540"/>
      <c r="C10" s="540"/>
      <c r="D10" s="540"/>
      <c r="E10" s="540"/>
      <c r="F10" s="540"/>
      <c r="G10" s="540"/>
      <c r="H10" s="540"/>
      <c r="I10" s="540"/>
      <c r="J10" s="540"/>
      <c r="K10" s="540"/>
      <c r="L10" s="540"/>
      <c r="M10" s="540"/>
      <c r="N10" s="540"/>
      <c r="O10" s="540"/>
      <c r="P10" s="540"/>
      <c r="Q10" s="540"/>
      <c r="R10" s="540"/>
      <c r="S10" s="540"/>
      <c r="T10" s="540"/>
      <c r="U10" s="540"/>
      <c r="V10" s="540"/>
      <c r="W10" s="540"/>
      <c r="X10" s="540"/>
      <c r="Y10" s="540"/>
      <c r="Z10" s="541"/>
    </row>
    <row r="11" spans="1:27" ht="12" customHeight="1" thickBot="1" x14ac:dyDescent="0.3">
      <c r="A11" s="539" t="s">
        <v>102</v>
      </c>
      <c r="B11" s="540"/>
      <c r="C11" s="540"/>
      <c r="D11" s="540"/>
      <c r="E11" s="540"/>
      <c r="F11" s="540"/>
      <c r="G11" s="540"/>
      <c r="H11" s="540"/>
      <c r="I11" s="540"/>
      <c r="J11" s="540"/>
      <c r="K11" s="540"/>
      <c r="L11" s="540"/>
      <c r="M11" s="540"/>
      <c r="N11" s="540"/>
      <c r="O11" s="540"/>
      <c r="P11" s="540"/>
      <c r="Q11" s="540"/>
      <c r="R11" s="540"/>
      <c r="S11" s="540"/>
      <c r="T11" s="540"/>
      <c r="U11" s="540"/>
      <c r="V11" s="540"/>
      <c r="W11" s="540"/>
      <c r="X11" s="540"/>
      <c r="Y11" s="540"/>
      <c r="Z11" s="541"/>
    </row>
    <row r="12" spans="1:27" s="65" customFormat="1" ht="12" customHeight="1" x14ac:dyDescent="0.2">
      <c r="A12" s="584">
        <v>1</v>
      </c>
      <c r="B12" s="499" t="s">
        <v>203</v>
      </c>
      <c r="C12" s="585" t="s">
        <v>201</v>
      </c>
      <c r="D12" s="487">
        <v>3</v>
      </c>
      <c r="E12" s="488"/>
      <c r="F12" s="443"/>
      <c r="G12" s="487"/>
      <c r="H12" s="488"/>
      <c r="I12" s="443"/>
      <c r="J12" s="569"/>
      <c r="K12" s="462">
        <f t="shared" ref="K12" si="0">L12/30</f>
        <v>5</v>
      </c>
      <c r="L12" s="397">
        <f>M12+R12</f>
        <v>150</v>
      </c>
      <c r="M12" s="397">
        <f>N12+O12+P12+Q12</f>
        <v>74</v>
      </c>
      <c r="N12" s="423">
        <v>10</v>
      </c>
      <c r="O12" s="423">
        <v>52</v>
      </c>
      <c r="P12" s="423">
        <v>8</v>
      </c>
      <c r="Q12" s="423">
        <v>4</v>
      </c>
      <c r="R12" s="534">
        <f t="shared" ref="R12" si="1">SUM(S13:V13)</f>
        <v>76</v>
      </c>
      <c r="S12" s="223"/>
      <c r="T12" s="224"/>
      <c r="U12" s="224">
        <v>74</v>
      </c>
      <c r="V12" s="206"/>
      <c r="W12" s="566">
        <f t="shared" ref="W12" si="2">(S12+S13)/30</f>
        <v>0</v>
      </c>
      <c r="X12" s="560">
        <f t="shared" ref="X12" si="3">(T12+T13)/30</f>
        <v>0</v>
      </c>
      <c r="Y12" s="560">
        <f t="shared" ref="Y12" si="4">(U12+U13)/30</f>
        <v>5</v>
      </c>
      <c r="Z12" s="587">
        <f t="shared" ref="Z12" si="5">(V12+V13)/30</f>
        <v>0</v>
      </c>
      <c r="AA12" s="65" t="b">
        <f>N12+O12+P12+Q12=SUM(S12:V12)</f>
        <v>1</v>
      </c>
    </row>
    <row r="13" spans="1:27" s="65" customFormat="1" ht="12" customHeight="1" x14ac:dyDescent="0.2">
      <c r="A13" s="477"/>
      <c r="B13" s="478"/>
      <c r="C13" s="586"/>
      <c r="D13" s="466"/>
      <c r="E13" s="469"/>
      <c r="F13" s="485"/>
      <c r="G13" s="466"/>
      <c r="H13" s="469"/>
      <c r="I13" s="485"/>
      <c r="J13" s="570"/>
      <c r="K13" s="463"/>
      <c r="L13" s="398"/>
      <c r="M13" s="398"/>
      <c r="N13" s="362"/>
      <c r="O13" s="362"/>
      <c r="P13" s="362"/>
      <c r="Q13" s="362"/>
      <c r="R13" s="535"/>
      <c r="S13" s="203"/>
      <c r="T13" s="202"/>
      <c r="U13" s="202">
        <v>76</v>
      </c>
      <c r="V13" s="205"/>
      <c r="W13" s="567"/>
      <c r="X13" s="525"/>
      <c r="Y13" s="525"/>
      <c r="Z13" s="524"/>
      <c r="AA13" s="65" t="b">
        <f>R12=SUM(S13:V13)</f>
        <v>1</v>
      </c>
    </row>
    <row r="14" spans="1:27" s="227" customFormat="1" ht="15" customHeight="1" x14ac:dyDescent="0.25">
      <c r="A14" s="477"/>
      <c r="B14" s="478"/>
      <c r="C14" s="586"/>
      <c r="D14" s="467"/>
      <c r="E14" s="470"/>
      <c r="F14" s="486"/>
      <c r="G14" s="467"/>
      <c r="H14" s="470"/>
      <c r="I14" s="486"/>
      <c r="J14" s="570"/>
      <c r="K14" s="463"/>
      <c r="L14" s="398"/>
      <c r="M14" s="398"/>
      <c r="N14" s="363"/>
      <c r="O14" s="363"/>
      <c r="P14" s="363"/>
      <c r="Q14" s="363"/>
      <c r="R14" s="535"/>
      <c r="S14" s="225"/>
      <c r="T14" s="226"/>
      <c r="U14" s="90" t="s">
        <v>111</v>
      </c>
      <c r="V14" s="205"/>
      <c r="W14" s="567"/>
      <c r="X14" s="525"/>
      <c r="Y14" s="525"/>
      <c r="Z14" s="524"/>
    </row>
    <row r="15" spans="1:27" s="231" customFormat="1" ht="12" customHeight="1" x14ac:dyDescent="0.2">
      <c r="A15" s="477">
        <f>1+A12</f>
        <v>2</v>
      </c>
      <c r="B15" s="478" t="s">
        <v>204</v>
      </c>
      <c r="C15" s="518" t="s">
        <v>66</v>
      </c>
      <c r="D15" s="466"/>
      <c r="E15" s="469"/>
      <c r="F15" s="469"/>
      <c r="G15" s="466">
        <v>2</v>
      </c>
      <c r="H15" s="469"/>
      <c r="I15" s="485"/>
      <c r="J15" s="470"/>
      <c r="K15" s="506">
        <f>L15/30</f>
        <v>2</v>
      </c>
      <c r="L15" s="357">
        <f>M15+R15</f>
        <v>60</v>
      </c>
      <c r="M15" s="357">
        <f>N15+O15+P15+Q15</f>
        <v>30</v>
      </c>
      <c r="N15" s="512">
        <v>12</v>
      </c>
      <c r="O15" s="512">
        <v>8</v>
      </c>
      <c r="P15" s="512">
        <v>8</v>
      </c>
      <c r="Q15" s="384">
        <v>2</v>
      </c>
      <c r="R15" s="364">
        <f>SUM(S16:V16)</f>
        <v>30</v>
      </c>
      <c r="S15" s="228"/>
      <c r="T15" s="211">
        <v>30</v>
      </c>
      <c r="U15" s="229"/>
      <c r="V15" s="230"/>
      <c r="W15" s="567">
        <f t="shared" ref="W15" si="6">(S15+S16)/30</f>
        <v>0</v>
      </c>
      <c r="X15" s="525">
        <f t="shared" ref="X15" si="7">(T15+T16)/30</f>
        <v>2</v>
      </c>
      <c r="Y15" s="525">
        <f>(U15+U16)/30</f>
        <v>0</v>
      </c>
      <c r="Z15" s="524">
        <f t="shared" ref="Z15" si="8">(V15+V16)/30</f>
        <v>0</v>
      </c>
      <c r="AA15" s="164" t="b">
        <f>N15+O15+P15+Q15=SUM(S15:V15)</f>
        <v>1</v>
      </c>
    </row>
    <row r="16" spans="1:27" s="231" customFormat="1" ht="12" customHeight="1" x14ac:dyDescent="0.2">
      <c r="A16" s="477"/>
      <c r="B16" s="478"/>
      <c r="C16" s="519"/>
      <c r="D16" s="466"/>
      <c r="E16" s="469"/>
      <c r="F16" s="469"/>
      <c r="G16" s="466"/>
      <c r="H16" s="469"/>
      <c r="I16" s="485"/>
      <c r="J16" s="556"/>
      <c r="K16" s="507"/>
      <c r="L16" s="358"/>
      <c r="M16" s="358"/>
      <c r="N16" s="498"/>
      <c r="O16" s="498"/>
      <c r="P16" s="498"/>
      <c r="Q16" s="385"/>
      <c r="R16" s="365"/>
      <c r="S16" s="228"/>
      <c r="T16" s="209">
        <v>30</v>
      </c>
      <c r="U16" s="229"/>
      <c r="V16" s="230"/>
      <c r="W16" s="567"/>
      <c r="X16" s="525"/>
      <c r="Y16" s="525"/>
      <c r="Z16" s="524"/>
      <c r="AA16" s="164" t="b">
        <f>R15=SUM(S16:V16)</f>
        <v>1</v>
      </c>
    </row>
    <row r="17" spans="1:30" s="231" customFormat="1" ht="12" customHeight="1" x14ac:dyDescent="0.25">
      <c r="A17" s="477"/>
      <c r="B17" s="478"/>
      <c r="C17" s="520"/>
      <c r="D17" s="466"/>
      <c r="E17" s="469"/>
      <c r="F17" s="469"/>
      <c r="G17" s="466"/>
      <c r="H17" s="469"/>
      <c r="I17" s="485"/>
      <c r="J17" s="468"/>
      <c r="K17" s="507"/>
      <c r="L17" s="358"/>
      <c r="M17" s="358"/>
      <c r="N17" s="498"/>
      <c r="O17" s="498"/>
      <c r="P17" s="498"/>
      <c r="Q17" s="512"/>
      <c r="R17" s="365"/>
      <c r="S17" s="232"/>
      <c r="T17" s="89" t="s">
        <v>216</v>
      </c>
      <c r="U17" s="233"/>
      <c r="V17" s="230"/>
      <c r="W17" s="567"/>
      <c r="X17" s="525"/>
      <c r="Y17" s="525"/>
      <c r="Z17" s="524"/>
      <c r="AA17" s="164"/>
    </row>
    <row r="18" spans="1:30" s="231" customFormat="1" ht="12" customHeight="1" x14ac:dyDescent="0.2">
      <c r="A18" s="477">
        <f t="shared" ref="A18" si="9">1+A15</f>
        <v>3</v>
      </c>
      <c r="B18" s="478" t="s">
        <v>205</v>
      </c>
      <c r="C18" s="570" t="s">
        <v>67</v>
      </c>
      <c r="D18" s="465"/>
      <c r="E18" s="468"/>
      <c r="F18" s="508"/>
      <c r="G18" s="465">
        <v>1</v>
      </c>
      <c r="H18" s="468"/>
      <c r="I18" s="508"/>
      <c r="J18" s="531"/>
      <c r="K18" s="506">
        <f t="shared" ref="K18" si="10">L18/30</f>
        <v>2</v>
      </c>
      <c r="L18" s="357">
        <f>M18+R18</f>
        <v>60</v>
      </c>
      <c r="M18" s="357">
        <f>N18+O18+P18+Q18</f>
        <v>30</v>
      </c>
      <c r="N18" s="486">
        <v>14</v>
      </c>
      <c r="O18" s="512">
        <v>6</v>
      </c>
      <c r="P18" s="512">
        <v>8</v>
      </c>
      <c r="Q18" s="384">
        <v>2</v>
      </c>
      <c r="R18" s="364">
        <f t="shared" ref="R18" si="11">SUM(S19:V19)</f>
        <v>30</v>
      </c>
      <c r="S18" s="211">
        <v>30</v>
      </c>
      <c r="T18" s="211"/>
      <c r="U18" s="234"/>
      <c r="V18" s="235"/>
      <c r="W18" s="567">
        <f t="shared" ref="W18" si="12">(S18+S19)/30</f>
        <v>2</v>
      </c>
      <c r="X18" s="525">
        <f t="shared" ref="X18" si="13">(T18+T19)/30</f>
        <v>0</v>
      </c>
      <c r="Y18" s="525">
        <f t="shared" ref="Y18" si="14">(U18+U19)/30</f>
        <v>0</v>
      </c>
      <c r="Z18" s="524">
        <f t="shared" ref="Z18" si="15">(V18+V19)/30</f>
        <v>0</v>
      </c>
      <c r="AA18" s="164" t="b">
        <f>N18+O18+P18+Q18=SUM(S18:V18)</f>
        <v>1</v>
      </c>
    </row>
    <row r="19" spans="1:30" s="231" customFormat="1" ht="12" customHeight="1" x14ac:dyDescent="0.2">
      <c r="A19" s="477"/>
      <c r="B19" s="478"/>
      <c r="C19" s="570"/>
      <c r="D19" s="466"/>
      <c r="E19" s="469"/>
      <c r="F19" s="485"/>
      <c r="G19" s="466"/>
      <c r="H19" s="469"/>
      <c r="I19" s="485"/>
      <c r="J19" s="531"/>
      <c r="K19" s="507"/>
      <c r="L19" s="358"/>
      <c r="M19" s="358"/>
      <c r="N19" s="530"/>
      <c r="O19" s="498"/>
      <c r="P19" s="498"/>
      <c r="Q19" s="385"/>
      <c r="R19" s="365"/>
      <c r="S19" s="124">
        <v>30</v>
      </c>
      <c r="T19" s="152"/>
      <c r="U19" s="229"/>
      <c r="V19" s="237"/>
      <c r="W19" s="567"/>
      <c r="X19" s="525"/>
      <c r="Y19" s="525"/>
      <c r="Z19" s="524"/>
      <c r="AA19" s="164" t="b">
        <f>R18=SUM(S19:V19)</f>
        <v>1</v>
      </c>
    </row>
    <row r="20" spans="1:30" s="231" customFormat="1" ht="12" customHeight="1" x14ac:dyDescent="0.25">
      <c r="A20" s="477"/>
      <c r="B20" s="478"/>
      <c r="C20" s="570"/>
      <c r="D20" s="467"/>
      <c r="E20" s="470"/>
      <c r="F20" s="486"/>
      <c r="G20" s="467"/>
      <c r="H20" s="470"/>
      <c r="I20" s="486"/>
      <c r="J20" s="531"/>
      <c r="K20" s="507"/>
      <c r="L20" s="358"/>
      <c r="M20" s="358"/>
      <c r="N20" s="530"/>
      <c r="O20" s="498"/>
      <c r="P20" s="498"/>
      <c r="Q20" s="512"/>
      <c r="R20" s="365"/>
      <c r="S20" s="89" t="s">
        <v>216</v>
      </c>
      <c r="T20" s="229"/>
      <c r="U20" s="233"/>
      <c r="V20" s="207"/>
      <c r="W20" s="567"/>
      <c r="X20" s="525"/>
      <c r="Y20" s="525"/>
      <c r="Z20" s="524"/>
      <c r="AA20" s="164"/>
    </row>
    <row r="21" spans="1:30" s="66" customFormat="1" ht="12" customHeight="1" x14ac:dyDescent="0.2">
      <c r="A21" s="477">
        <f t="shared" ref="A21" si="16">1+A18</f>
        <v>4</v>
      </c>
      <c r="B21" s="478" t="s">
        <v>206</v>
      </c>
      <c r="C21" s="586" t="s">
        <v>65</v>
      </c>
      <c r="D21" s="465">
        <v>4</v>
      </c>
      <c r="E21" s="468"/>
      <c r="F21" s="468"/>
      <c r="G21" s="465">
        <v>2</v>
      </c>
      <c r="H21" s="468"/>
      <c r="I21" s="508"/>
      <c r="J21" s="531"/>
      <c r="K21" s="506">
        <f>L21/30</f>
        <v>4</v>
      </c>
      <c r="L21" s="357">
        <f>M21+R21</f>
        <v>120</v>
      </c>
      <c r="M21" s="357">
        <f>N21+O21+P21+Q21</f>
        <v>60</v>
      </c>
      <c r="N21" s="498"/>
      <c r="O21" s="556"/>
      <c r="P21" s="498">
        <v>56</v>
      </c>
      <c r="Q21" s="384">
        <v>4</v>
      </c>
      <c r="R21" s="364">
        <f>SUM(S22:V22)</f>
        <v>60</v>
      </c>
      <c r="S21" s="124">
        <v>16</v>
      </c>
      <c r="T21" s="209">
        <v>16</v>
      </c>
      <c r="U21" s="209">
        <v>14</v>
      </c>
      <c r="V21" s="210">
        <v>14</v>
      </c>
      <c r="W21" s="567">
        <f t="shared" ref="W21" si="17">(S21+S22)/30</f>
        <v>1.0666666666666667</v>
      </c>
      <c r="X21" s="525">
        <f t="shared" ref="X21" si="18">(T21+T22)/30</f>
        <v>1.0666666666666667</v>
      </c>
      <c r="Y21" s="525">
        <f t="shared" ref="Y21" si="19">(U21+U22)/30</f>
        <v>0.93333333333333335</v>
      </c>
      <c r="Z21" s="524">
        <f t="shared" ref="Z21" si="20">(V21+V22)/30</f>
        <v>0.93333333333333335</v>
      </c>
      <c r="AA21" s="164" t="b">
        <f>N21+O21+P21+Q21=SUM(S21:V21)</f>
        <v>1</v>
      </c>
    </row>
    <row r="22" spans="1:30" s="66" customFormat="1" ht="12" customHeight="1" x14ac:dyDescent="0.2">
      <c r="A22" s="477"/>
      <c r="B22" s="478"/>
      <c r="C22" s="586"/>
      <c r="D22" s="466"/>
      <c r="E22" s="469"/>
      <c r="F22" s="469"/>
      <c r="G22" s="466"/>
      <c r="H22" s="469"/>
      <c r="I22" s="485"/>
      <c r="J22" s="531"/>
      <c r="K22" s="507"/>
      <c r="L22" s="358"/>
      <c r="M22" s="358"/>
      <c r="N22" s="498"/>
      <c r="O22" s="556"/>
      <c r="P22" s="498"/>
      <c r="Q22" s="385"/>
      <c r="R22" s="365"/>
      <c r="S22" s="124">
        <v>16</v>
      </c>
      <c r="T22" s="209">
        <v>16</v>
      </c>
      <c r="U22" s="209">
        <v>14</v>
      </c>
      <c r="V22" s="210">
        <v>14</v>
      </c>
      <c r="W22" s="567"/>
      <c r="X22" s="525"/>
      <c r="Y22" s="525"/>
      <c r="Z22" s="524"/>
      <c r="AA22" s="164" t="b">
        <f>R21=SUM(S22:V22)</f>
        <v>1</v>
      </c>
    </row>
    <row r="23" spans="1:30" s="66" customFormat="1" ht="12" customHeight="1" x14ac:dyDescent="0.25">
      <c r="A23" s="477"/>
      <c r="B23" s="478"/>
      <c r="C23" s="586"/>
      <c r="D23" s="467"/>
      <c r="E23" s="470"/>
      <c r="F23" s="470"/>
      <c r="G23" s="467"/>
      <c r="H23" s="470"/>
      <c r="I23" s="486"/>
      <c r="J23" s="531"/>
      <c r="K23" s="507"/>
      <c r="L23" s="358"/>
      <c r="M23" s="358"/>
      <c r="N23" s="498"/>
      <c r="O23" s="556"/>
      <c r="P23" s="498"/>
      <c r="Q23" s="512"/>
      <c r="R23" s="365"/>
      <c r="S23" s="124"/>
      <c r="T23" s="89" t="s">
        <v>216</v>
      </c>
      <c r="U23" s="238"/>
      <c r="V23" s="90" t="s">
        <v>111</v>
      </c>
      <c r="W23" s="567"/>
      <c r="X23" s="525"/>
      <c r="Y23" s="525"/>
      <c r="Z23" s="524"/>
      <c r="AA23" s="141"/>
    </row>
    <row r="24" spans="1:30" s="83" customFormat="1" ht="12" customHeight="1" x14ac:dyDescent="0.2">
      <c r="A24" s="360">
        <f t="shared" ref="A24" si="21">1+A21</f>
        <v>5</v>
      </c>
      <c r="B24" s="395" t="s">
        <v>207</v>
      </c>
      <c r="C24" s="396" t="s">
        <v>141</v>
      </c>
      <c r="D24" s="348">
        <v>4</v>
      </c>
      <c r="E24" s="351"/>
      <c r="F24" s="354"/>
      <c r="G24" s="348">
        <v>3</v>
      </c>
      <c r="H24" s="351"/>
      <c r="I24" s="354"/>
      <c r="J24" s="403"/>
      <c r="K24" s="675">
        <f t="shared" ref="K24" si="22">L24/30</f>
        <v>4</v>
      </c>
      <c r="L24" s="416">
        <f t="shared" ref="L24" si="23">M24+R24</f>
        <v>120</v>
      </c>
      <c r="M24" s="357">
        <f t="shared" ref="M24" si="24">N24+O24+P24+Q24</f>
        <v>60</v>
      </c>
      <c r="N24" s="359">
        <v>4</v>
      </c>
      <c r="O24" s="360">
        <v>18</v>
      </c>
      <c r="P24" s="360">
        <v>34</v>
      </c>
      <c r="Q24" s="361">
        <v>4</v>
      </c>
      <c r="R24" s="364">
        <f t="shared" ref="R24" si="25">SUM(S25:V25)</f>
        <v>60</v>
      </c>
      <c r="S24" s="213"/>
      <c r="T24" s="216"/>
      <c r="U24" s="213">
        <v>30</v>
      </c>
      <c r="V24" s="92">
        <v>30</v>
      </c>
      <c r="W24" s="448">
        <f t="shared" ref="W24:Z24" si="26">(S24+S25)/30</f>
        <v>0</v>
      </c>
      <c r="X24" s="438">
        <f t="shared" si="26"/>
        <v>0</v>
      </c>
      <c r="Y24" s="438">
        <f t="shared" si="26"/>
        <v>2</v>
      </c>
      <c r="Z24" s="440">
        <f t="shared" si="26"/>
        <v>2</v>
      </c>
      <c r="AA24" s="68" t="b">
        <f>N24+O24+P24+Q24=SUM(S24:V24)</f>
        <v>1</v>
      </c>
    </row>
    <row r="25" spans="1:30" s="83" customFormat="1" ht="12" customHeight="1" x14ac:dyDescent="0.2">
      <c r="A25" s="360"/>
      <c r="B25" s="395"/>
      <c r="C25" s="396"/>
      <c r="D25" s="349"/>
      <c r="E25" s="352"/>
      <c r="F25" s="355"/>
      <c r="G25" s="349"/>
      <c r="H25" s="352"/>
      <c r="I25" s="355"/>
      <c r="J25" s="403"/>
      <c r="K25" s="676"/>
      <c r="L25" s="417"/>
      <c r="M25" s="358"/>
      <c r="N25" s="359"/>
      <c r="O25" s="360"/>
      <c r="P25" s="360"/>
      <c r="Q25" s="362"/>
      <c r="R25" s="365"/>
      <c r="S25" s="213"/>
      <c r="T25" s="216"/>
      <c r="U25" s="213">
        <v>30</v>
      </c>
      <c r="V25" s="92">
        <v>30</v>
      </c>
      <c r="W25" s="449"/>
      <c r="X25" s="439"/>
      <c r="Y25" s="439"/>
      <c r="Z25" s="441"/>
      <c r="AA25" s="68" t="b">
        <f>R24=SUM(S25:V25)</f>
        <v>1</v>
      </c>
    </row>
    <row r="26" spans="1:30" s="83" customFormat="1" ht="12" customHeight="1" thickBot="1" x14ac:dyDescent="0.25">
      <c r="A26" s="360"/>
      <c r="B26" s="395"/>
      <c r="C26" s="396"/>
      <c r="D26" s="350"/>
      <c r="E26" s="353"/>
      <c r="F26" s="356"/>
      <c r="G26" s="350"/>
      <c r="H26" s="353"/>
      <c r="I26" s="356"/>
      <c r="J26" s="403"/>
      <c r="K26" s="676"/>
      <c r="L26" s="417"/>
      <c r="M26" s="358"/>
      <c r="N26" s="359"/>
      <c r="O26" s="360"/>
      <c r="P26" s="360"/>
      <c r="Q26" s="363"/>
      <c r="R26" s="365"/>
      <c r="S26" s="254"/>
      <c r="T26" s="254"/>
      <c r="U26" s="254" t="s">
        <v>216</v>
      </c>
      <c r="V26" s="90" t="s">
        <v>111</v>
      </c>
      <c r="W26" s="449"/>
      <c r="X26" s="401"/>
      <c r="Y26" s="401"/>
      <c r="Z26" s="430"/>
      <c r="AA26" s="69"/>
    </row>
    <row r="27" spans="1:30" s="66" customFormat="1" ht="12" customHeight="1" x14ac:dyDescent="0.2">
      <c r="A27" s="501" t="s">
        <v>34</v>
      </c>
      <c r="B27" s="464"/>
      <c r="C27" s="464"/>
      <c r="D27" s="413"/>
      <c r="E27" s="414"/>
      <c r="F27" s="409"/>
      <c r="G27" s="413"/>
      <c r="H27" s="414"/>
      <c r="I27" s="409"/>
      <c r="J27" s="681"/>
      <c r="K27" s="479">
        <f>SUM(K12:K26)</f>
        <v>17</v>
      </c>
      <c r="L27" s="683">
        <f t="shared" ref="L27:R27" si="27">SUM(L12:L26)</f>
        <v>510</v>
      </c>
      <c r="M27" s="683">
        <f t="shared" si="27"/>
        <v>254</v>
      </c>
      <c r="N27" s="683">
        <f t="shared" si="27"/>
        <v>40</v>
      </c>
      <c r="O27" s="683">
        <f t="shared" si="27"/>
        <v>84</v>
      </c>
      <c r="P27" s="683">
        <f t="shared" si="27"/>
        <v>114</v>
      </c>
      <c r="Q27" s="683">
        <f t="shared" si="27"/>
        <v>16</v>
      </c>
      <c r="R27" s="687">
        <f t="shared" si="27"/>
        <v>256</v>
      </c>
      <c r="S27" s="240">
        <f>S12+S15+S18+S21+S24</f>
        <v>46</v>
      </c>
      <c r="T27" s="241">
        <f t="shared" ref="T27:V27" si="28">T12+T15+T18+T21+T24</f>
        <v>46</v>
      </c>
      <c r="U27" s="241">
        <f>U12+U15+U18+U21+U24</f>
        <v>118</v>
      </c>
      <c r="V27" s="242">
        <f t="shared" si="28"/>
        <v>44</v>
      </c>
      <c r="W27" s="537">
        <f>SUM(W12:W26)</f>
        <v>3.0666666666666664</v>
      </c>
      <c r="X27" s="526">
        <f t="shared" ref="X27:Z27" si="29">SUM(X12:X26)</f>
        <v>3.0666666666666664</v>
      </c>
      <c r="Y27" s="526">
        <f t="shared" si="29"/>
        <v>7.9333333333333336</v>
      </c>
      <c r="Z27" s="685">
        <f t="shared" si="29"/>
        <v>2.9333333333333336</v>
      </c>
      <c r="AA27" s="65" t="b">
        <f>N27+O27+P27+Q27=SUM(S27:V27)</f>
        <v>1</v>
      </c>
      <c r="AB27" s="67" t="b">
        <f t="shared" ref="AB27:AD27" si="30">(T27+T28)/30=X27</f>
        <v>1</v>
      </c>
      <c r="AC27" s="67" t="b">
        <f t="shared" si="30"/>
        <v>1</v>
      </c>
      <c r="AD27" s="67" t="b">
        <f t="shared" si="30"/>
        <v>1</v>
      </c>
    </row>
    <row r="28" spans="1:30" s="66" customFormat="1" ht="12" customHeight="1" thickBot="1" x14ac:dyDescent="0.25">
      <c r="A28" s="502"/>
      <c r="B28" s="503"/>
      <c r="C28" s="503"/>
      <c r="D28" s="504"/>
      <c r="E28" s="679"/>
      <c r="F28" s="505"/>
      <c r="G28" s="504"/>
      <c r="H28" s="679"/>
      <c r="I28" s="505"/>
      <c r="J28" s="682"/>
      <c r="K28" s="680"/>
      <c r="L28" s="684"/>
      <c r="M28" s="684"/>
      <c r="N28" s="684"/>
      <c r="O28" s="684"/>
      <c r="P28" s="684"/>
      <c r="Q28" s="684"/>
      <c r="R28" s="688"/>
      <c r="S28" s="243">
        <f>S13+S16+S19+S22+S25</f>
        <v>46</v>
      </c>
      <c r="T28" s="244">
        <f t="shared" ref="T28:V28" si="31">T13+T16+T19+T22+T25</f>
        <v>46</v>
      </c>
      <c r="U28" s="244">
        <f t="shared" si="31"/>
        <v>120</v>
      </c>
      <c r="V28" s="245">
        <f t="shared" si="31"/>
        <v>44</v>
      </c>
      <c r="W28" s="538"/>
      <c r="X28" s="527"/>
      <c r="Y28" s="527"/>
      <c r="Z28" s="686"/>
      <c r="AA28" s="65" t="b">
        <f>R27=SUM(S28:V28)</f>
        <v>1</v>
      </c>
      <c r="AB28" s="67"/>
      <c r="AC28" s="67"/>
      <c r="AD28" s="67"/>
    </row>
    <row r="29" spans="1:30" s="66" customFormat="1" ht="12" customHeight="1" thickBot="1" x14ac:dyDescent="0.25">
      <c r="A29" s="509" t="s">
        <v>99</v>
      </c>
      <c r="B29" s="510"/>
      <c r="C29" s="510"/>
      <c r="D29" s="510"/>
      <c r="E29" s="510"/>
      <c r="F29" s="510"/>
      <c r="G29" s="510"/>
      <c r="H29" s="510"/>
      <c r="I29" s="510"/>
      <c r="J29" s="510"/>
      <c r="K29" s="510"/>
      <c r="L29" s="510"/>
      <c r="M29" s="510"/>
      <c r="N29" s="510"/>
      <c r="O29" s="510"/>
      <c r="P29" s="510"/>
      <c r="Q29" s="510"/>
      <c r="R29" s="510"/>
      <c r="S29" s="510"/>
      <c r="T29" s="510"/>
      <c r="U29" s="510"/>
      <c r="V29" s="510"/>
      <c r="W29" s="510"/>
      <c r="X29" s="510"/>
      <c r="Y29" s="510"/>
      <c r="Z29" s="511"/>
    </row>
    <row r="30" spans="1:30" s="66" customFormat="1" ht="11.25" customHeight="1" thickBot="1" x14ac:dyDescent="0.25">
      <c r="A30" s="509" t="s">
        <v>102</v>
      </c>
      <c r="B30" s="510"/>
      <c r="C30" s="510"/>
      <c r="D30" s="510"/>
      <c r="E30" s="510"/>
      <c r="F30" s="510"/>
      <c r="G30" s="510"/>
      <c r="H30" s="510"/>
      <c r="I30" s="510"/>
      <c r="J30" s="510"/>
      <c r="K30" s="510"/>
      <c r="L30" s="510"/>
      <c r="M30" s="510"/>
      <c r="N30" s="510"/>
      <c r="O30" s="510"/>
      <c r="P30" s="510"/>
      <c r="Q30" s="510"/>
      <c r="R30" s="510"/>
      <c r="S30" s="510"/>
      <c r="T30" s="510"/>
      <c r="U30" s="510"/>
      <c r="V30" s="510"/>
      <c r="W30" s="510"/>
      <c r="X30" s="510"/>
      <c r="Y30" s="510"/>
      <c r="Z30" s="511"/>
    </row>
    <row r="31" spans="1:30" s="141" customFormat="1" ht="12" customHeight="1" x14ac:dyDescent="0.2">
      <c r="A31" s="497">
        <f>1+A24</f>
        <v>6</v>
      </c>
      <c r="B31" s="499" t="s">
        <v>208</v>
      </c>
      <c r="C31" s="513" t="s">
        <v>227</v>
      </c>
      <c r="D31" s="487">
        <v>2</v>
      </c>
      <c r="E31" s="488">
        <v>4</v>
      </c>
      <c r="F31" s="443"/>
      <c r="G31" s="487">
        <v>1</v>
      </c>
      <c r="H31" s="488">
        <v>3</v>
      </c>
      <c r="I31" s="443"/>
      <c r="J31" s="606"/>
      <c r="K31" s="462">
        <f>L31/30</f>
        <v>6</v>
      </c>
      <c r="L31" s="397">
        <f>M31+R31</f>
        <v>180</v>
      </c>
      <c r="M31" s="397">
        <f>N31+O31+P31+Q31</f>
        <v>180</v>
      </c>
      <c r="N31" s="656"/>
      <c r="O31" s="656"/>
      <c r="P31" s="656">
        <v>164</v>
      </c>
      <c r="Q31" s="656">
        <v>16</v>
      </c>
      <c r="R31" s="534">
        <f>SUM(S32:V32)</f>
        <v>0</v>
      </c>
      <c r="S31" s="246">
        <v>40</v>
      </c>
      <c r="T31" s="247">
        <v>40</v>
      </c>
      <c r="U31" s="247">
        <v>60</v>
      </c>
      <c r="V31" s="248">
        <v>40</v>
      </c>
      <c r="W31" s="536">
        <f>(S31+S32)/30</f>
        <v>1.3333333333333333</v>
      </c>
      <c r="X31" s="533">
        <f>(T31+T32)/30</f>
        <v>1.3333333333333333</v>
      </c>
      <c r="Y31" s="533">
        <f>(U31+U32)/30</f>
        <v>2</v>
      </c>
      <c r="Z31" s="666">
        <f>(V31+V32)/30</f>
        <v>1.3333333333333333</v>
      </c>
      <c r="AA31" s="164" t="b">
        <f>N31+O31+P31+Q31=SUM(S31:V31)</f>
        <v>1</v>
      </c>
    </row>
    <row r="32" spans="1:30" s="141" customFormat="1" ht="12" customHeight="1" x14ac:dyDescent="0.2">
      <c r="A32" s="498"/>
      <c r="B32" s="478"/>
      <c r="C32" s="514"/>
      <c r="D32" s="466"/>
      <c r="E32" s="469"/>
      <c r="F32" s="485"/>
      <c r="G32" s="466"/>
      <c r="H32" s="469"/>
      <c r="I32" s="485"/>
      <c r="J32" s="373"/>
      <c r="K32" s="463"/>
      <c r="L32" s="398"/>
      <c r="M32" s="398"/>
      <c r="N32" s="385"/>
      <c r="O32" s="385"/>
      <c r="P32" s="385"/>
      <c r="Q32" s="385"/>
      <c r="R32" s="535"/>
      <c r="S32" s="124"/>
      <c r="T32" s="209"/>
      <c r="U32" s="209"/>
      <c r="V32" s="210"/>
      <c r="W32" s="421"/>
      <c r="X32" s="428"/>
      <c r="Y32" s="428"/>
      <c r="Z32" s="432"/>
      <c r="AA32" s="164" t="b">
        <f>R31=SUM(S32:V32)</f>
        <v>1</v>
      </c>
    </row>
    <row r="33" spans="1:27" s="141" customFormat="1" ht="12" customHeight="1" x14ac:dyDescent="0.25">
      <c r="A33" s="498"/>
      <c r="B33" s="478"/>
      <c r="C33" s="515"/>
      <c r="D33" s="467"/>
      <c r="E33" s="470"/>
      <c r="F33" s="486"/>
      <c r="G33" s="467"/>
      <c r="H33" s="470"/>
      <c r="I33" s="486"/>
      <c r="J33" s="607"/>
      <c r="K33" s="463"/>
      <c r="L33" s="398"/>
      <c r="M33" s="398"/>
      <c r="N33" s="512"/>
      <c r="O33" s="512"/>
      <c r="P33" s="512"/>
      <c r="Q33" s="512"/>
      <c r="R33" s="535"/>
      <c r="S33" s="89" t="s">
        <v>216</v>
      </c>
      <c r="T33" s="90" t="s">
        <v>111</v>
      </c>
      <c r="U33" s="89" t="s">
        <v>216</v>
      </c>
      <c r="V33" s="90" t="s">
        <v>111</v>
      </c>
      <c r="W33" s="422"/>
      <c r="X33" s="429"/>
      <c r="Y33" s="429"/>
      <c r="Z33" s="433"/>
    </row>
    <row r="34" spans="1:27" s="66" customFormat="1" ht="12" customHeight="1" x14ac:dyDescent="0.2">
      <c r="A34" s="385">
        <f>1+A31</f>
        <v>7</v>
      </c>
      <c r="B34" s="478" t="s">
        <v>209</v>
      </c>
      <c r="C34" s="690" t="s">
        <v>120</v>
      </c>
      <c r="D34" s="393"/>
      <c r="E34" s="393"/>
      <c r="F34" s="482"/>
      <c r="G34" s="466">
        <v>2</v>
      </c>
      <c r="H34" s="393"/>
      <c r="I34" s="482"/>
      <c r="J34" s="689"/>
      <c r="K34" s="506">
        <f t="shared" ref="K34" si="32">L34/30</f>
        <v>5</v>
      </c>
      <c r="L34" s="357">
        <f>M34+R34</f>
        <v>150</v>
      </c>
      <c r="M34" s="357">
        <f>N34+O34+P34+Q34</f>
        <v>62</v>
      </c>
      <c r="N34" s="356">
        <v>14</v>
      </c>
      <c r="O34" s="363">
        <v>26</v>
      </c>
      <c r="P34" s="363">
        <v>18</v>
      </c>
      <c r="Q34" s="362">
        <v>4</v>
      </c>
      <c r="R34" s="364">
        <f>SUM(S35:V35)</f>
        <v>88</v>
      </c>
      <c r="S34" s="208">
        <v>30</v>
      </c>
      <c r="T34" s="211">
        <v>32</v>
      </c>
      <c r="U34" s="234"/>
      <c r="V34" s="249"/>
      <c r="W34" s="633">
        <f>(S34+S35)/30</f>
        <v>2.3333333333333335</v>
      </c>
      <c r="X34" s="429">
        <f t="shared" ref="X34" si="33">(T34+T35)/30</f>
        <v>2.6666666666666665</v>
      </c>
      <c r="Y34" s="677">
        <f t="shared" ref="Y34" si="34">(U34+U35)/30</f>
        <v>0</v>
      </c>
      <c r="Z34" s="528">
        <f t="shared" ref="Z34" si="35">(V34+V35)/30</f>
        <v>0</v>
      </c>
      <c r="AA34" s="164" t="b">
        <f>N34+O34+P34+Q34=SUM(S34:V34)</f>
        <v>1</v>
      </c>
    </row>
    <row r="35" spans="1:27" s="66" customFormat="1" ht="12" customHeight="1" x14ac:dyDescent="0.2">
      <c r="A35" s="385"/>
      <c r="B35" s="478"/>
      <c r="C35" s="690"/>
      <c r="D35" s="393"/>
      <c r="E35" s="393"/>
      <c r="F35" s="482"/>
      <c r="G35" s="466"/>
      <c r="H35" s="393"/>
      <c r="I35" s="482"/>
      <c r="J35" s="568"/>
      <c r="K35" s="507"/>
      <c r="L35" s="358"/>
      <c r="M35" s="358"/>
      <c r="N35" s="359"/>
      <c r="O35" s="360"/>
      <c r="P35" s="360"/>
      <c r="Q35" s="362"/>
      <c r="R35" s="365"/>
      <c r="S35" s="124">
        <v>40</v>
      </c>
      <c r="T35" s="209">
        <v>48</v>
      </c>
      <c r="U35" s="233"/>
      <c r="V35" s="207"/>
      <c r="W35" s="634"/>
      <c r="X35" s="525"/>
      <c r="Y35" s="678"/>
      <c r="Z35" s="529"/>
      <c r="AA35" s="164" t="b">
        <f>R34=SUM(S35:V35)</f>
        <v>1</v>
      </c>
    </row>
    <row r="36" spans="1:27" s="66" customFormat="1" ht="12" customHeight="1" x14ac:dyDescent="0.25">
      <c r="A36" s="512"/>
      <c r="B36" s="478"/>
      <c r="C36" s="690"/>
      <c r="D36" s="484"/>
      <c r="E36" s="484"/>
      <c r="F36" s="483"/>
      <c r="G36" s="467"/>
      <c r="H36" s="484"/>
      <c r="I36" s="483"/>
      <c r="J36" s="568"/>
      <c r="K36" s="507"/>
      <c r="L36" s="358"/>
      <c r="M36" s="358"/>
      <c r="N36" s="359"/>
      <c r="O36" s="360"/>
      <c r="P36" s="360"/>
      <c r="Q36" s="363"/>
      <c r="R36" s="365"/>
      <c r="S36" s="232"/>
      <c r="T36" s="89" t="s">
        <v>216</v>
      </c>
      <c r="U36" s="90"/>
      <c r="V36" s="207"/>
      <c r="W36" s="634"/>
      <c r="X36" s="525"/>
      <c r="Y36" s="678"/>
      <c r="Z36" s="529"/>
    </row>
    <row r="37" spans="1:27" s="66" customFormat="1" ht="12" customHeight="1" x14ac:dyDescent="0.2">
      <c r="A37" s="360">
        <f>1+A34</f>
        <v>8</v>
      </c>
      <c r="B37" s="478" t="s">
        <v>210</v>
      </c>
      <c r="C37" s="473" t="s">
        <v>121</v>
      </c>
      <c r="D37" s="465">
        <v>2</v>
      </c>
      <c r="E37" s="468"/>
      <c r="F37" s="508"/>
      <c r="G37" s="465">
        <v>1</v>
      </c>
      <c r="H37" s="468"/>
      <c r="I37" s="508"/>
      <c r="J37" s="372"/>
      <c r="K37" s="506">
        <f>L37/30</f>
        <v>4</v>
      </c>
      <c r="L37" s="357">
        <f>M37+R37</f>
        <v>120</v>
      </c>
      <c r="M37" s="357">
        <f>N37+O37+P37+Q37</f>
        <v>60</v>
      </c>
      <c r="N37" s="384">
        <v>8</v>
      </c>
      <c r="O37" s="384">
        <v>34</v>
      </c>
      <c r="P37" s="384">
        <v>10</v>
      </c>
      <c r="Q37" s="384">
        <v>8</v>
      </c>
      <c r="R37" s="364">
        <f>SUM(S38:V38)</f>
        <v>60</v>
      </c>
      <c r="S37" s="124">
        <v>30</v>
      </c>
      <c r="T37" s="209">
        <v>30</v>
      </c>
      <c r="U37" s="209"/>
      <c r="V37" s="210"/>
      <c r="W37" s="420">
        <f>(S37+S38)/30</f>
        <v>2</v>
      </c>
      <c r="X37" s="427">
        <f>(T37+T38)/30</f>
        <v>2</v>
      </c>
      <c r="Y37" s="427">
        <f>(U37+U38)/30</f>
        <v>0</v>
      </c>
      <c r="Z37" s="431">
        <f>(V37+V38)/30</f>
        <v>0</v>
      </c>
      <c r="AA37" s="65" t="b">
        <f>N37+O37+P37+Q37=SUM(S37:V37)</f>
        <v>1</v>
      </c>
    </row>
    <row r="38" spans="1:27" s="66" customFormat="1" ht="12" customHeight="1" x14ac:dyDescent="0.2">
      <c r="A38" s="360"/>
      <c r="B38" s="478"/>
      <c r="C38" s="671"/>
      <c r="D38" s="466"/>
      <c r="E38" s="469"/>
      <c r="F38" s="485"/>
      <c r="G38" s="466"/>
      <c r="H38" s="469"/>
      <c r="I38" s="485"/>
      <c r="J38" s="373"/>
      <c r="K38" s="507"/>
      <c r="L38" s="358"/>
      <c r="M38" s="358"/>
      <c r="N38" s="385"/>
      <c r="O38" s="385"/>
      <c r="P38" s="385"/>
      <c r="Q38" s="385"/>
      <c r="R38" s="365"/>
      <c r="S38" s="124">
        <v>30</v>
      </c>
      <c r="T38" s="209">
        <v>30</v>
      </c>
      <c r="U38" s="209"/>
      <c r="V38" s="210"/>
      <c r="W38" s="421"/>
      <c r="X38" s="428"/>
      <c r="Y38" s="428"/>
      <c r="Z38" s="432"/>
      <c r="AA38" s="65" t="b">
        <f>R37=SUM(S38:V38)</f>
        <v>1</v>
      </c>
    </row>
    <row r="39" spans="1:27" s="66" customFormat="1" ht="12" customHeight="1" x14ac:dyDescent="0.25">
      <c r="A39" s="360"/>
      <c r="B39" s="478"/>
      <c r="C39" s="500"/>
      <c r="D39" s="467"/>
      <c r="E39" s="470"/>
      <c r="F39" s="486"/>
      <c r="G39" s="467"/>
      <c r="H39" s="470"/>
      <c r="I39" s="486"/>
      <c r="J39" s="607"/>
      <c r="K39" s="507"/>
      <c r="L39" s="358"/>
      <c r="M39" s="358"/>
      <c r="N39" s="512"/>
      <c r="O39" s="512"/>
      <c r="P39" s="512"/>
      <c r="Q39" s="512"/>
      <c r="R39" s="365"/>
      <c r="S39" s="89" t="s">
        <v>216</v>
      </c>
      <c r="T39" s="90" t="s">
        <v>111</v>
      </c>
      <c r="U39" s="89"/>
      <c r="V39" s="250"/>
      <c r="W39" s="422"/>
      <c r="X39" s="429"/>
      <c r="Y39" s="429"/>
      <c r="Z39" s="433"/>
      <c r="AA39" s="67"/>
    </row>
    <row r="40" spans="1:27" s="66" customFormat="1" ht="12" hidden="1" customHeight="1" x14ac:dyDescent="0.2">
      <c r="A40" s="360">
        <f t="shared" ref="A40" si="36">1+A37</f>
        <v>9</v>
      </c>
      <c r="B40" s="478" t="s">
        <v>211</v>
      </c>
      <c r="C40" s="396"/>
      <c r="D40" s="348"/>
      <c r="E40" s="351"/>
      <c r="F40" s="354"/>
      <c r="G40" s="348"/>
      <c r="H40" s="351"/>
      <c r="I40" s="354"/>
      <c r="J40" s="403"/>
      <c r="K40" s="506"/>
      <c r="L40" s="357"/>
      <c r="M40" s="357"/>
      <c r="N40" s="359"/>
      <c r="O40" s="360"/>
      <c r="P40" s="360"/>
      <c r="Q40" s="361"/>
      <c r="R40" s="364"/>
      <c r="S40" s="91"/>
      <c r="T40" s="202"/>
      <c r="U40" s="202"/>
      <c r="V40" s="92"/>
      <c r="W40" s="449"/>
      <c r="X40" s="402"/>
      <c r="Y40" s="434"/>
      <c r="Z40" s="426"/>
      <c r="AA40" s="65" t="b">
        <f>N40+O40+P40+Q40=SUM(S40:V40)</f>
        <v>1</v>
      </c>
    </row>
    <row r="41" spans="1:27" s="66" customFormat="1" ht="12" hidden="1" customHeight="1" x14ac:dyDescent="0.2">
      <c r="A41" s="360"/>
      <c r="B41" s="478"/>
      <c r="C41" s="396"/>
      <c r="D41" s="349"/>
      <c r="E41" s="352"/>
      <c r="F41" s="355"/>
      <c r="G41" s="349"/>
      <c r="H41" s="352"/>
      <c r="I41" s="355"/>
      <c r="J41" s="403"/>
      <c r="K41" s="507"/>
      <c r="L41" s="358"/>
      <c r="M41" s="358"/>
      <c r="N41" s="359"/>
      <c r="O41" s="360"/>
      <c r="P41" s="360"/>
      <c r="Q41" s="362"/>
      <c r="R41" s="365"/>
      <c r="S41" s="91"/>
      <c r="T41" s="202"/>
      <c r="U41" s="202"/>
      <c r="V41" s="92"/>
      <c r="W41" s="449"/>
      <c r="X41" s="402"/>
      <c r="Y41" s="434"/>
      <c r="Z41" s="426"/>
      <c r="AA41" s="65" t="b">
        <f>R40=SUM(S41:V41)</f>
        <v>1</v>
      </c>
    </row>
    <row r="42" spans="1:27" s="66" customFormat="1" ht="12" hidden="1" customHeight="1" x14ac:dyDescent="0.25">
      <c r="A42" s="360"/>
      <c r="B42" s="478"/>
      <c r="C42" s="492"/>
      <c r="D42" s="350"/>
      <c r="E42" s="353"/>
      <c r="F42" s="356"/>
      <c r="G42" s="350"/>
      <c r="H42" s="353"/>
      <c r="I42" s="356"/>
      <c r="J42" s="403"/>
      <c r="K42" s="507"/>
      <c r="L42" s="358"/>
      <c r="M42" s="358"/>
      <c r="N42" s="359"/>
      <c r="O42" s="360"/>
      <c r="P42" s="360"/>
      <c r="Q42" s="363"/>
      <c r="R42" s="365"/>
      <c r="S42" s="203"/>
      <c r="T42" s="89"/>
      <c r="U42" s="202"/>
      <c r="V42" s="205"/>
      <c r="W42" s="449"/>
      <c r="X42" s="402"/>
      <c r="Y42" s="434"/>
      <c r="Z42" s="426"/>
      <c r="AA42" s="67"/>
    </row>
    <row r="43" spans="1:27" s="66" customFormat="1" ht="12" customHeight="1" x14ac:dyDescent="0.2">
      <c r="A43" s="361">
        <v>9</v>
      </c>
      <c r="B43" s="478" t="s">
        <v>211</v>
      </c>
      <c r="C43" s="473" t="s">
        <v>161</v>
      </c>
      <c r="D43" s="348">
        <v>2</v>
      </c>
      <c r="E43" s="351"/>
      <c r="F43" s="354"/>
      <c r="G43" s="348">
        <v>1</v>
      </c>
      <c r="H43" s="351"/>
      <c r="I43" s="354"/>
      <c r="J43" s="489"/>
      <c r="K43" s="506">
        <f t="shared" ref="K43" si="37">L43/30</f>
        <v>4</v>
      </c>
      <c r="L43" s="357">
        <f t="shared" ref="L43" si="38">M43+R43</f>
        <v>120</v>
      </c>
      <c r="M43" s="357">
        <f>N43+O43+P43+Q43</f>
        <v>60</v>
      </c>
      <c r="N43" s="384">
        <v>4</v>
      </c>
      <c r="O43" s="361">
        <v>26</v>
      </c>
      <c r="P43" s="361">
        <v>24</v>
      </c>
      <c r="Q43" s="361">
        <v>6</v>
      </c>
      <c r="R43" s="364">
        <f t="shared" ref="R43" si="39">SUM(S44:V44)</f>
        <v>60</v>
      </c>
      <c r="S43" s="124">
        <v>30</v>
      </c>
      <c r="T43" s="209">
        <v>30</v>
      </c>
      <c r="U43" s="202"/>
      <c r="V43" s="92"/>
      <c r="W43" s="435">
        <f t="shared" ref="W43" si="40">(S43+S44)/30</f>
        <v>2</v>
      </c>
      <c r="X43" s="438">
        <f t="shared" ref="X43" si="41">(T43+T44)/30</f>
        <v>2</v>
      </c>
      <c r="Y43" s="438">
        <f t="shared" ref="Y43" si="42">(U43+U44)/30</f>
        <v>0</v>
      </c>
      <c r="Z43" s="440">
        <f t="shared" ref="Z43" si="43">(V43+V44)/30</f>
        <v>0</v>
      </c>
      <c r="AA43" s="65" t="b">
        <f>N43+O43+P43+Q43=SUM(S43:V43)</f>
        <v>1</v>
      </c>
    </row>
    <row r="44" spans="1:27" s="66" customFormat="1" ht="12" customHeight="1" x14ac:dyDescent="0.2">
      <c r="A44" s="362"/>
      <c r="B44" s="478"/>
      <c r="C44" s="671"/>
      <c r="D44" s="349"/>
      <c r="E44" s="352"/>
      <c r="F44" s="355"/>
      <c r="G44" s="349"/>
      <c r="H44" s="352"/>
      <c r="I44" s="355"/>
      <c r="J44" s="490"/>
      <c r="K44" s="507"/>
      <c r="L44" s="358"/>
      <c r="M44" s="358"/>
      <c r="N44" s="385"/>
      <c r="O44" s="362"/>
      <c r="P44" s="362"/>
      <c r="Q44" s="362"/>
      <c r="R44" s="365"/>
      <c r="S44" s="124">
        <v>30</v>
      </c>
      <c r="T44" s="209">
        <v>30</v>
      </c>
      <c r="U44" s="202"/>
      <c r="V44" s="92"/>
      <c r="W44" s="436"/>
      <c r="X44" s="439"/>
      <c r="Y44" s="439"/>
      <c r="Z44" s="441"/>
      <c r="AA44" s="65" t="b">
        <f>R43=SUM(S44:V44)</f>
        <v>1</v>
      </c>
    </row>
    <row r="45" spans="1:27" s="66" customFormat="1" ht="19.5" customHeight="1" x14ac:dyDescent="0.25">
      <c r="A45" s="363"/>
      <c r="B45" s="478"/>
      <c r="C45" s="500"/>
      <c r="D45" s="350"/>
      <c r="E45" s="353"/>
      <c r="F45" s="356"/>
      <c r="G45" s="350"/>
      <c r="H45" s="353"/>
      <c r="I45" s="356"/>
      <c r="J45" s="491"/>
      <c r="K45" s="507"/>
      <c r="L45" s="358"/>
      <c r="M45" s="358"/>
      <c r="N45" s="512"/>
      <c r="O45" s="363"/>
      <c r="P45" s="363"/>
      <c r="Q45" s="363"/>
      <c r="R45" s="365"/>
      <c r="S45" s="89" t="s">
        <v>216</v>
      </c>
      <c r="T45" s="90" t="s">
        <v>111</v>
      </c>
      <c r="U45" s="202"/>
      <c r="V45" s="205"/>
      <c r="W45" s="437"/>
      <c r="X45" s="401"/>
      <c r="Y45" s="401"/>
      <c r="Z45" s="430"/>
      <c r="AA45" s="67"/>
    </row>
    <row r="46" spans="1:27" s="66" customFormat="1" ht="12" customHeight="1" x14ac:dyDescent="0.2">
      <c r="A46" s="360">
        <v>10</v>
      </c>
      <c r="B46" s="478" t="s">
        <v>212</v>
      </c>
      <c r="C46" s="500" t="s">
        <v>162</v>
      </c>
      <c r="D46" s="349"/>
      <c r="E46" s="352"/>
      <c r="F46" s="355"/>
      <c r="G46" s="349">
        <v>3</v>
      </c>
      <c r="H46" s="352"/>
      <c r="I46" s="355"/>
      <c r="J46" s="350"/>
      <c r="K46" s="506">
        <f t="shared" ref="K46" si="44">L46/30</f>
        <v>4</v>
      </c>
      <c r="L46" s="357">
        <f>M46+R46</f>
        <v>120</v>
      </c>
      <c r="M46" s="357">
        <f t="shared" ref="M46" si="45">N46+O46+P46+Q46</f>
        <v>60</v>
      </c>
      <c r="N46" s="356">
        <v>6</v>
      </c>
      <c r="O46" s="363">
        <v>46</v>
      </c>
      <c r="P46" s="363">
        <v>6</v>
      </c>
      <c r="Q46" s="362">
        <v>2</v>
      </c>
      <c r="R46" s="364">
        <f>SUM(S47:V47)</f>
        <v>60</v>
      </c>
      <c r="S46" s="201"/>
      <c r="T46" s="124">
        <v>30</v>
      </c>
      <c r="U46" s="209">
        <v>30</v>
      </c>
      <c r="V46" s="200"/>
      <c r="W46" s="448">
        <f t="shared" ref="W46" si="46">(S46+S47)/30</f>
        <v>0</v>
      </c>
      <c r="X46" s="401">
        <f t="shared" ref="X46" si="47">(T46+T47)/30</f>
        <v>2</v>
      </c>
      <c r="Y46" s="442">
        <f t="shared" ref="Y46" si="48">(U46+U47)/30</f>
        <v>2</v>
      </c>
      <c r="Z46" s="430">
        <f t="shared" ref="Z46" si="49">(V46+V47)/30</f>
        <v>0</v>
      </c>
      <c r="AA46" s="65" t="b">
        <f>N46+O46+P46+Q46=SUM(S46:V46)</f>
        <v>1</v>
      </c>
    </row>
    <row r="47" spans="1:27" s="66" customFormat="1" ht="12" customHeight="1" x14ac:dyDescent="0.2">
      <c r="A47" s="360"/>
      <c r="B47" s="478"/>
      <c r="C47" s="396"/>
      <c r="D47" s="349"/>
      <c r="E47" s="352"/>
      <c r="F47" s="355"/>
      <c r="G47" s="349"/>
      <c r="H47" s="352"/>
      <c r="I47" s="355"/>
      <c r="J47" s="403"/>
      <c r="K47" s="507"/>
      <c r="L47" s="358"/>
      <c r="M47" s="358"/>
      <c r="N47" s="359"/>
      <c r="O47" s="360"/>
      <c r="P47" s="360"/>
      <c r="Q47" s="362"/>
      <c r="R47" s="365"/>
      <c r="S47" s="203"/>
      <c r="T47" s="124">
        <v>30</v>
      </c>
      <c r="U47" s="209">
        <v>30</v>
      </c>
      <c r="V47" s="205"/>
      <c r="W47" s="449"/>
      <c r="X47" s="402"/>
      <c r="Y47" s="434"/>
      <c r="Z47" s="426"/>
      <c r="AA47" s="65" t="b">
        <f>R46=SUM(S47:V47)</f>
        <v>1</v>
      </c>
    </row>
    <row r="48" spans="1:27" s="66" customFormat="1" ht="12" customHeight="1" x14ac:dyDescent="0.25">
      <c r="A48" s="360"/>
      <c r="B48" s="478"/>
      <c r="C48" s="396"/>
      <c r="D48" s="350"/>
      <c r="E48" s="353"/>
      <c r="F48" s="356"/>
      <c r="G48" s="350"/>
      <c r="H48" s="353"/>
      <c r="I48" s="356"/>
      <c r="J48" s="403"/>
      <c r="K48" s="507"/>
      <c r="L48" s="358"/>
      <c r="M48" s="358"/>
      <c r="N48" s="359"/>
      <c r="O48" s="360"/>
      <c r="P48" s="360"/>
      <c r="Q48" s="363"/>
      <c r="R48" s="365"/>
      <c r="S48" s="203"/>
      <c r="T48" s="89"/>
      <c r="U48" s="89" t="s">
        <v>216</v>
      </c>
      <c r="V48" s="205"/>
      <c r="W48" s="449"/>
      <c r="X48" s="402"/>
      <c r="Y48" s="434"/>
      <c r="Z48" s="426"/>
      <c r="AA48" s="67"/>
    </row>
    <row r="49" spans="1:27" s="66" customFormat="1" ht="12" customHeight="1" x14ac:dyDescent="0.2">
      <c r="A49" s="360">
        <v>11</v>
      </c>
      <c r="B49" s="478" t="s">
        <v>213</v>
      </c>
      <c r="C49" s="396" t="s">
        <v>145</v>
      </c>
      <c r="D49" s="348">
        <v>3</v>
      </c>
      <c r="E49" s="351"/>
      <c r="F49" s="354"/>
      <c r="G49" s="348">
        <v>2</v>
      </c>
      <c r="H49" s="351"/>
      <c r="I49" s="354"/>
      <c r="J49" s="403"/>
      <c r="K49" s="506">
        <f t="shared" ref="K49" si="50">L49/30</f>
        <v>6</v>
      </c>
      <c r="L49" s="357">
        <f t="shared" ref="L49" si="51">M49+R49</f>
        <v>180</v>
      </c>
      <c r="M49" s="357">
        <f t="shared" ref="M49" si="52">N49+O49+P49+Q49</f>
        <v>88</v>
      </c>
      <c r="N49" s="512">
        <v>2</v>
      </c>
      <c r="O49" s="486">
        <v>24</v>
      </c>
      <c r="P49" s="467">
        <v>52</v>
      </c>
      <c r="Q49" s="384">
        <v>10</v>
      </c>
      <c r="R49" s="364">
        <f>SUM(S50:V50)</f>
        <v>92</v>
      </c>
      <c r="S49" s="203">
        <v>30</v>
      </c>
      <c r="T49" s="202">
        <v>28</v>
      </c>
      <c r="U49" s="202">
        <v>30</v>
      </c>
      <c r="V49" s="205"/>
      <c r="W49" s="449">
        <f t="shared" ref="W49" si="53">(S49+S50)/30</f>
        <v>2</v>
      </c>
      <c r="X49" s="438">
        <f>(T49+T50)/30</f>
        <v>2</v>
      </c>
      <c r="Y49" s="438">
        <f t="shared" ref="Y49" si="54">(U49+U50)/30</f>
        <v>2</v>
      </c>
      <c r="Z49" s="440">
        <f t="shared" ref="Z49" si="55">(V49+V50)/30</f>
        <v>0</v>
      </c>
      <c r="AA49" s="65" t="b">
        <f>N49+O49+P49+Q49=SUM(S49:V49)</f>
        <v>1</v>
      </c>
    </row>
    <row r="50" spans="1:27" s="66" customFormat="1" ht="12" customHeight="1" x14ac:dyDescent="0.2">
      <c r="A50" s="360"/>
      <c r="B50" s="478"/>
      <c r="C50" s="396"/>
      <c r="D50" s="349"/>
      <c r="E50" s="352"/>
      <c r="F50" s="355"/>
      <c r="G50" s="349"/>
      <c r="H50" s="352"/>
      <c r="I50" s="355"/>
      <c r="J50" s="403"/>
      <c r="K50" s="507"/>
      <c r="L50" s="358"/>
      <c r="M50" s="358"/>
      <c r="N50" s="498"/>
      <c r="O50" s="530"/>
      <c r="P50" s="531"/>
      <c r="Q50" s="385"/>
      <c r="R50" s="365"/>
      <c r="S50" s="203">
        <v>30</v>
      </c>
      <c r="T50" s="202">
        <v>32</v>
      </c>
      <c r="U50" s="202">
        <v>30</v>
      </c>
      <c r="V50" s="205"/>
      <c r="W50" s="449"/>
      <c r="X50" s="439"/>
      <c r="Y50" s="439"/>
      <c r="Z50" s="441"/>
      <c r="AA50" s="65" t="b">
        <f>R49=SUM(S50:V50)</f>
        <v>1</v>
      </c>
    </row>
    <row r="51" spans="1:27" s="66" customFormat="1" ht="12" customHeight="1" x14ac:dyDescent="0.25">
      <c r="A51" s="360"/>
      <c r="B51" s="478"/>
      <c r="C51" s="396"/>
      <c r="D51" s="350"/>
      <c r="E51" s="353"/>
      <c r="F51" s="356"/>
      <c r="G51" s="350"/>
      <c r="H51" s="353"/>
      <c r="I51" s="356"/>
      <c r="J51" s="403"/>
      <c r="K51" s="507"/>
      <c r="L51" s="358"/>
      <c r="M51" s="358"/>
      <c r="N51" s="384"/>
      <c r="O51" s="508"/>
      <c r="P51" s="465"/>
      <c r="Q51" s="512"/>
      <c r="R51" s="365"/>
      <c r="S51" s="203"/>
      <c r="T51" s="89" t="s">
        <v>216</v>
      </c>
      <c r="U51" s="90" t="s">
        <v>111</v>
      </c>
      <c r="V51" s="90"/>
      <c r="W51" s="532"/>
      <c r="X51" s="439"/>
      <c r="Y51" s="439"/>
      <c r="Z51" s="441"/>
      <c r="AA51" s="67"/>
    </row>
    <row r="52" spans="1:27" s="66" customFormat="1" ht="12" customHeight="1" x14ac:dyDescent="0.2">
      <c r="A52" s="360">
        <v>12</v>
      </c>
      <c r="B52" s="478" t="s">
        <v>214</v>
      </c>
      <c r="C52" s="396" t="s">
        <v>148</v>
      </c>
      <c r="D52" s="348"/>
      <c r="E52" s="351"/>
      <c r="F52" s="354"/>
      <c r="G52" s="348">
        <v>2</v>
      </c>
      <c r="H52" s="351"/>
      <c r="I52" s="354"/>
      <c r="J52" s="403"/>
      <c r="K52" s="506">
        <f t="shared" ref="K52" si="56">L52/30</f>
        <v>2</v>
      </c>
      <c r="L52" s="357">
        <f>M52+R52</f>
        <v>60</v>
      </c>
      <c r="M52" s="357">
        <f t="shared" ref="M52" si="57">N52+O52+P52+Q52</f>
        <v>30</v>
      </c>
      <c r="N52" s="359">
        <v>8</v>
      </c>
      <c r="O52" s="360">
        <v>12</v>
      </c>
      <c r="P52" s="360">
        <v>8</v>
      </c>
      <c r="Q52" s="361">
        <v>2</v>
      </c>
      <c r="R52" s="364">
        <f>SUM(S53:V53)</f>
        <v>30</v>
      </c>
      <c r="S52" s="91"/>
      <c r="T52" s="202">
        <v>30</v>
      </c>
      <c r="U52" s="202"/>
      <c r="V52" s="92"/>
      <c r="W52" s="449">
        <f t="shared" ref="W52" si="58">(S52+S53)/30</f>
        <v>0</v>
      </c>
      <c r="X52" s="402">
        <f t="shared" ref="X52" si="59">(T52+T53)/30</f>
        <v>2</v>
      </c>
      <c r="Y52" s="434">
        <f t="shared" ref="Y52" si="60">(U52+U53)/30</f>
        <v>0</v>
      </c>
      <c r="Z52" s="426">
        <f t="shared" ref="Z52" si="61">(V52+V53)/30</f>
        <v>0</v>
      </c>
      <c r="AA52" s="65" t="b">
        <f>N52+O52+P52+Q52=SUM(S52:V52)</f>
        <v>1</v>
      </c>
    </row>
    <row r="53" spans="1:27" s="66" customFormat="1" ht="12" customHeight="1" x14ac:dyDescent="0.2">
      <c r="A53" s="360"/>
      <c r="B53" s="478"/>
      <c r="C53" s="396"/>
      <c r="D53" s="349"/>
      <c r="E53" s="352"/>
      <c r="F53" s="355"/>
      <c r="G53" s="349"/>
      <c r="H53" s="352"/>
      <c r="I53" s="355"/>
      <c r="J53" s="403"/>
      <c r="K53" s="507"/>
      <c r="L53" s="358"/>
      <c r="M53" s="358"/>
      <c r="N53" s="359"/>
      <c r="O53" s="360"/>
      <c r="P53" s="360"/>
      <c r="Q53" s="362"/>
      <c r="R53" s="365"/>
      <c r="S53" s="91"/>
      <c r="T53" s="202">
        <v>30</v>
      </c>
      <c r="U53" s="202"/>
      <c r="V53" s="92"/>
      <c r="W53" s="449"/>
      <c r="X53" s="402"/>
      <c r="Y53" s="434"/>
      <c r="Z53" s="426"/>
      <c r="AA53" s="65" t="b">
        <f>R52=SUM(S53:V53)</f>
        <v>1</v>
      </c>
    </row>
    <row r="54" spans="1:27" s="66" customFormat="1" ht="12" customHeight="1" x14ac:dyDescent="0.25">
      <c r="A54" s="360"/>
      <c r="B54" s="478"/>
      <c r="C54" s="396"/>
      <c r="D54" s="350"/>
      <c r="E54" s="353"/>
      <c r="F54" s="356"/>
      <c r="G54" s="350"/>
      <c r="H54" s="353"/>
      <c r="I54" s="356"/>
      <c r="J54" s="403"/>
      <c r="K54" s="507"/>
      <c r="L54" s="358"/>
      <c r="M54" s="358"/>
      <c r="N54" s="359"/>
      <c r="O54" s="360"/>
      <c r="P54" s="360"/>
      <c r="Q54" s="363"/>
      <c r="R54" s="365"/>
      <c r="S54" s="203"/>
      <c r="T54" s="89" t="s">
        <v>216</v>
      </c>
      <c r="U54" s="202"/>
      <c r="V54" s="205"/>
      <c r="W54" s="449"/>
      <c r="X54" s="402"/>
      <c r="Y54" s="434"/>
      <c r="Z54" s="426"/>
      <c r="AA54" s="67"/>
    </row>
    <row r="55" spans="1:27" s="66" customFormat="1" ht="12" customHeight="1" x14ac:dyDescent="0.2">
      <c r="A55" s="360">
        <v>13</v>
      </c>
      <c r="B55" s="478" t="s">
        <v>233</v>
      </c>
      <c r="C55" s="396" t="s">
        <v>261</v>
      </c>
      <c r="D55" s="348"/>
      <c r="E55" s="351"/>
      <c r="F55" s="354"/>
      <c r="G55" s="348">
        <v>4</v>
      </c>
      <c r="H55" s="351"/>
      <c r="I55" s="354"/>
      <c r="J55" s="403"/>
      <c r="K55" s="506">
        <f t="shared" ref="K55" si="62">L55/30</f>
        <v>3</v>
      </c>
      <c r="L55" s="357">
        <f>M55+R55</f>
        <v>90</v>
      </c>
      <c r="M55" s="357">
        <f t="shared" ref="M55" si="63">N55+O55+P55+Q55</f>
        <v>26</v>
      </c>
      <c r="N55" s="359">
        <v>20</v>
      </c>
      <c r="O55" s="360">
        <v>2</v>
      </c>
      <c r="P55" s="360">
        <v>2</v>
      </c>
      <c r="Q55" s="361">
        <v>2</v>
      </c>
      <c r="R55" s="364">
        <f>SUM(S56:V56)</f>
        <v>64</v>
      </c>
      <c r="S55" s="91"/>
      <c r="T55" s="216"/>
      <c r="U55" s="216"/>
      <c r="V55" s="92">
        <v>26</v>
      </c>
      <c r="W55" s="448">
        <f t="shared" ref="W55" si="64">(S55+S56)/30</f>
        <v>0</v>
      </c>
      <c r="X55" s="401">
        <f t="shared" ref="X55" si="65">(T55+T56)/30</f>
        <v>0</v>
      </c>
      <c r="Y55" s="442">
        <f t="shared" ref="Y55" si="66">(U55+U56)/30</f>
        <v>0</v>
      </c>
      <c r="Z55" s="430">
        <f t="shared" ref="Z55" si="67">(V55+V56)/30</f>
        <v>3</v>
      </c>
      <c r="AA55" s="65" t="b">
        <f>N55+O55+P55+Q55=SUM(S55:V55)</f>
        <v>1</v>
      </c>
    </row>
    <row r="56" spans="1:27" s="66" customFormat="1" ht="12" customHeight="1" x14ac:dyDescent="0.2">
      <c r="A56" s="360"/>
      <c r="B56" s="478"/>
      <c r="C56" s="396"/>
      <c r="D56" s="349"/>
      <c r="E56" s="352"/>
      <c r="F56" s="355"/>
      <c r="G56" s="349"/>
      <c r="H56" s="352"/>
      <c r="I56" s="355"/>
      <c r="J56" s="403"/>
      <c r="K56" s="507"/>
      <c r="L56" s="358"/>
      <c r="M56" s="358"/>
      <c r="N56" s="359"/>
      <c r="O56" s="360"/>
      <c r="P56" s="360"/>
      <c r="Q56" s="362"/>
      <c r="R56" s="365"/>
      <c r="S56" s="91"/>
      <c r="T56" s="216"/>
      <c r="U56" s="216"/>
      <c r="V56" s="92">
        <v>64</v>
      </c>
      <c r="W56" s="449"/>
      <c r="X56" s="402"/>
      <c r="Y56" s="434"/>
      <c r="Z56" s="426"/>
      <c r="AA56" s="65" t="b">
        <f>R55=SUM(S56:V56)</f>
        <v>1</v>
      </c>
    </row>
    <row r="57" spans="1:27" s="66" customFormat="1" ht="12" customHeight="1" x14ac:dyDescent="0.25">
      <c r="A57" s="360"/>
      <c r="B57" s="478"/>
      <c r="C57" s="396"/>
      <c r="D57" s="350"/>
      <c r="E57" s="353"/>
      <c r="F57" s="356"/>
      <c r="G57" s="350"/>
      <c r="H57" s="353"/>
      <c r="I57" s="356"/>
      <c r="J57" s="403"/>
      <c r="K57" s="507"/>
      <c r="L57" s="358"/>
      <c r="M57" s="358"/>
      <c r="N57" s="359"/>
      <c r="O57" s="360"/>
      <c r="P57" s="360"/>
      <c r="Q57" s="363"/>
      <c r="R57" s="365"/>
      <c r="S57" s="213"/>
      <c r="T57" s="89"/>
      <c r="U57" s="216"/>
      <c r="V57" s="251" t="s">
        <v>216</v>
      </c>
      <c r="W57" s="449"/>
      <c r="X57" s="402"/>
      <c r="Y57" s="434"/>
      <c r="Z57" s="426"/>
      <c r="AA57" s="67"/>
    </row>
    <row r="58" spans="1:27" s="67" customFormat="1" ht="12" customHeight="1" x14ac:dyDescent="0.2">
      <c r="A58" s="454">
        <v>14</v>
      </c>
      <c r="B58" s="395" t="s">
        <v>244</v>
      </c>
      <c r="C58" s="396" t="s">
        <v>96</v>
      </c>
      <c r="D58" s="348"/>
      <c r="E58" s="351"/>
      <c r="F58" s="354"/>
      <c r="G58" s="348">
        <v>2</v>
      </c>
      <c r="H58" s="351"/>
      <c r="I58" s="354"/>
      <c r="J58" s="403"/>
      <c r="K58" s="506">
        <f t="shared" ref="K58" si="68">L58/30</f>
        <v>3</v>
      </c>
      <c r="L58" s="357">
        <f>M58+R58</f>
        <v>90</v>
      </c>
      <c r="M58" s="357">
        <f>N58+O58+P58+Q58</f>
        <v>44</v>
      </c>
      <c r="N58" s="359">
        <v>14</v>
      </c>
      <c r="O58" s="360">
        <v>6</v>
      </c>
      <c r="P58" s="360">
        <v>22</v>
      </c>
      <c r="Q58" s="361">
        <v>2</v>
      </c>
      <c r="R58" s="364">
        <f>SUM(S59:V59)</f>
        <v>46</v>
      </c>
      <c r="S58" s="91"/>
      <c r="T58" s="216">
        <v>44</v>
      </c>
      <c r="U58" s="216"/>
      <c r="V58" s="92"/>
      <c r="W58" s="449">
        <f t="shared" ref="W58" si="69">(S58+S59)/30</f>
        <v>0</v>
      </c>
      <c r="X58" s="402">
        <f t="shared" ref="X58" si="70">(T58+T59)/30</f>
        <v>3</v>
      </c>
      <c r="Y58" s="434">
        <f t="shared" ref="Y58" si="71">(U58+U59)/30</f>
        <v>0</v>
      </c>
      <c r="Z58" s="426">
        <f t="shared" ref="Z58" si="72">(V58+V59)/30</f>
        <v>0</v>
      </c>
      <c r="AA58" s="65" t="b">
        <f t="shared" ref="AA58" si="73">N58+O58+P58+Q58=SUM(S58:V58)</f>
        <v>1</v>
      </c>
    </row>
    <row r="59" spans="1:27" s="67" customFormat="1" ht="12" customHeight="1" x14ac:dyDescent="0.2">
      <c r="A59" s="454"/>
      <c r="B59" s="395"/>
      <c r="C59" s="396"/>
      <c r="D59" s="349"/>
      <c r="E59" s="352"/>
      <c r="F59" s="355"/>
      <c r="G59" s="349"/>
      <c r="H59" s="352"/>
      <c r="I59" s="355"/>
      <c r="J59" s="403"/>
      <c r="K59" s="507"/>
      <c r="L59" s="358"/>
      <c r="M59" s="358"/>
      <c r="N59" s="359"/>
      <c r="O59" s="360"/>
      <c r="P59" s="360"/>
      <c r="Q59" s="362"/>
      <c r="R59" s="365"/>
      <c r="S59" s="91"/>
      <c r="T59" s="216">
        <v>46</v>
      </c>
      <c r="U59" s="216"/>
      <c r="V59" s="92"/>
      <c r="W59" s="449"/>
      <c r="X59" s="402"/>
      <c r="Y59" s="434"/>
      <c r="Z59" s="426"/>
      <c r="AA59" s="65" t="b">
        <f t="shared" ref="AA59" si="74">R58=SUM(S59:V59)</f>
        <v>1</v>
      </c>
    </row>
    <row r="60" spans="1:27" s="67" customFormat="1" ht="12" customHeight="1" x14ac:dyDescent="0.25">
      <c r="A60" s="454"/>
      <c r="B60" s="395"/>
      <c r="C60" s="492"/>
      <c r="D60" s="350"/>
      <c r="E60" s="353"/>
      <c r="F60" s="356"/>
      <c r="G60" s="350"/>
      <c r="H60" s="353"/>
      <c r="I60" s="356"/>
      <c r="J60" s="403"/>
      <c r="K60" s="507"/>
      <c r="L60" s="358"/>
      <c r="M60" s="358"/>
      <c r="N60" s="359"/>
      <c r="O60" s="360"/>
      <c r="P60" s="360"/>
      <c r="Q60" s="363"/>
      <c r="R60" s="365"/>
      <c r="S60" s="213"/>
      <c r="T60" s="89" t="s">
        <v>216</v>
      </c>
      <c r="U60" s="216"/>
      <c r="V60" s="212"/>
      <c r="W60" s="449"/>
      <c r="X60" s="402"/>
      <c r="Y60" s="434"/>
      <c r="Z60" s="426"/>
    </row>
    <row r="61" spans="1:27" s="66" customFormat="1" ht="12" customHeight="1" x14ac:dyDescent="0.2">
      <c r="A61" s="822" t="s">
        <v>153</v>
      </c>
      <c r="B61" s="823"/>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4"/>
      <c r="AA61" s="65" t="b">
        <f>N61+O61+P61+Q61=SUM(S61:V61)</f>
        <v>1</v>
      </c>
    </row>
    <row r="62" spans="1:27" s="66" customFormat="1" ht="9.75" customHeight="1" thickBot="1" x14ac:dyDescent="0.25">
      <c r="A62" s="822"/>
      <c r="B62" s="823"/>
      <c r="C62" s="823"/>
      <c r="D62" s="823"/>
      <c r="E62" s="823"/>
      <c r="F62" s="823"/>
      <c r="G62" s="823"/>
      <c r="H62" s="823"/>
      <c r="I62" s="823"/>
      <c r="J62" s="823"/>
      <c r="K62" s="823"/>
      <c r="L62" s="823"/>
      <c r="M62" s="823"/>
      <c r="N62" s="823"/>
      <c r="O62" s="823"/>
      <c r="P62" s="823"/>
      <c r="Q62" s="823"/>
      <c r="R62" s="823"/>
      <c r="S62" s="823"/>
      <c r="T62" s="823"/>
      <c r="U62" s="823"/>
      <c r="V62" s="823"/>
      <c r="W62" s="823"/>
      <c r="X62" s="823"/>
      <c r="Y62" s="823"/>
      <c r="Z62" s="824"/>
      <c r="AA62" s="65" t="b">
        <f>R61=SUM(S62:V62)</f>
        <v>1</v>
      </c>
    </row>
    <row r="63" spans="1:27" s="66" customFormat="1" ht="12" hidden="1" customHeight="1" x14ac:dyDescent="0.2">
      <c r="A63" s="825"/>
      <c r="B63" s="826"/>
      <c r="C63" s="826"/>
      <c r="D63" s="826"/>
      <c r="E63" s="826"/>
      <c r="F63" s="826"/>
      <c r="G63" s="826"/>
      <c r="H63" s="826"/>
      <c r="I63" s="826"/>
      <c r="J63" s="826"/>
      <c r="K63" s="826"/>
      <c r="L63" s="826"/>
      <c r="M63" s="826"/>
      <c r="N63" s="826"/>
      <c r="O63" s="826"/>
      <c r="P63" s="826"/>
      <c r="Q63" s="826"/>
      <c r="R63" s="826"/>
      <c r="S63" s="826"/>
      <c r="T63" s="826"/>
      <c r="U63" s="826"/>
      <c r="V63" s="826"/>
      <c r="W63" s="826"/>
      <c r="X63" s="826"/>
      <c r="Y63" s="826"/>
      <c r="Z63" s="827"/>
      <c r="AA63" s="67"/>
    </row>
    <row r="64" spans="1:27" s="66" customFormat="1" ht="12" customHeight="1" thickTop="1" x14ac:dyDescent="0.2">
      <c r="A64" s="497">
        <v>15</v>
      </c>
      <c r="B64" s="499" t="s">
        <v>104</v>
      </c>
      <c r="C64" s="828" t="s">
        <v>98</v>
      </c>
      <c r="D64" s="487"/>
      <c r="E64" s="488"/>
      <c r="F64" s="443"/>
      <c r="G64" s="487">
        <v>4</v>
      </c>
      <c r="H64" s="488"/>
      <c r="I64" s="443"/>
      <c r="J64" s="691"/>
      <c r="K64" s="462">
        <f>L64/30</f>
        <v>3</v>
      </c>
      <c r="L64" s="397">
        <f t="shared" ref="L64" si="75">M64+R64</f>
        <v>90</v>
      </c>
      <c r="M64" s="397">
        <f t="shared" ref="M64" si="76">N64+O64+P64+Q64</f>
        <v>42</v>
      </c>
      <c r="N64" s="497">
        <v>10</v>
      </c>
      <c r="O64" s="497">
        <v>10</v>
      </c>
      <c r="P64" s="497">
        <v>20</v>
      </c>
      <c r="Q64" s="656">
        <v>2</v>
      </c>
      <c r="R64" s="534">
        <f t="shared" ref="R64" si="77">SUM(S65:V65)</f>
        <v>48</v>
      </c>
      <c r="S64" s="136"/>
      <c r="T64" s="137"/>
      <c r="U64" s="165">
        <v>24</v>
      </c>
      <c r="V64" s="166">
        <v>18</v>
      </c>
      <c r="W64" s="566">
        <f t="shared" ref="W64" si="78">(S64+S65)/30</f>
        <v>0</v>
      </c>
      <c r="X64" s="673">
        <f t="shared" ref="X64:Z64" si="79">(T64+T65)/30</f>
        <v>0</v>
      </c>
      <c r="Y64" s="533">
        <f t="shared" si="79"/>
        <v>1.6</v>
      </c>
      <c r="Z64" s="666">
        <f t="shared" si="79"/>
        <v>1.4</v>
      </c>
      <c r="AA64" s="164" t="b">
        <f>N64+O64+P64+Q64=SUM(S64:V64)</f>
        <v>1</v>
      </c>
    </row>
    <row r="65" spans="1:27" s="66" customFormat="1" ht="12" customHeight="1" x14ac:dyDescent="0.2">
      <c r="A65" s="498"/>
      <c r="B65" s="478"/>
      <c r="C65" s="705"/>
      <c r="D65" s="466"/>
      <c r="E65" s="469"/>
      <c r="F65" s="485"/>
      <c r="G65" s="466"/>
      <c r="H65" s="469"/>
      <c r="I65" s="485"/>
      <c r="J65" s="692"/>
      <c r="K65" s="463"/>
      <c r="L65" s="398"/>
      <c r="M65" s="398"/>
      <c r="N65" s="498"/>
      <c r="O65" s="498"/>
      <c r="P65" s="498"/>
      <c r="Q65" s="385"/>
      <c r="R65" s="535"/>
      <c r="S65" s="124"/>
      <c r="T65" s="123"/>
      <c r="U65" s="131">
        <v>24</v>
      </c>
      <c r="V65" s="163">
        <v>24</v>
      </c>
      <c r="W65" s="567"/>
      <c r="X65" s="614"/>
      <c r="Y65" s="428"/>
      <c r="Z65" s="432"/>
      <c r="AA65" s="164" t="b">
        <f>R64=SUM(S65:V65)</f>
        <v>1</v>
      </c>
    </row>
    <row r="66" spans="1:27" s="66" customFormat="1" ht="12" customHeight="1" x14ac:dyDescent="0.25">
      <c r="A66" s="498"/>
      <c r="B66" s="478"/>
      <c r="C66" s="705"/>
      <c r="D66" s="467"/>
      <c r="E66" s="470"/>
      <c r="F66" s="486"/>
      <c r="G66" s="467"/>
      <c r="H66" s="470"/>
      <c r="I66" s="486"/>
      <c r="J66" s="692"/>
      <c r="K66" s="463"/>
      <c r="L66" s="398"/>
      <c r="M66" s="398"/>
      <c r="N66" s="498"/>
      <c r="O66" s="498"/>
      <c r="P66" s="498"/>
      <c r="Q66" s="512"/>
      <c r="R66" s="535"/>
      <c r="S66" s="89"/>
      <c r="T66" s="89"/>
      <c r="U66" s="131"/>
      <c r="V66" s="89" t="s">
        <v>216</v>
      </c>
      <c r="W66" s="567"/>
      <c r="X66" s="674"/>
      <c r="Y66" s="429"/>
      <c r="Z66" s="433"/>
      <c r="AA66" s="141"/>
    </row>
    <row r="67" spans="1:27" s="67" customFormat="1" ht="12" customHeight="1" x14ac:dyDescent="0.2">
      <c r="A67" s="360">
        <f t="shared" ref="A67" si="80">1+A64</f>
        <v>16</v>
      </c>
      <c r="B67" s="395" t="s">
        <v>149</v>
      </c>
      <c r="C67" s="396" t="s">
        <v>202</v>
      </c>
      <c r="D67" s="348"/>
      <c r="E67" s="351"/>
      <c r="F67" s="481"/>
      <c r="G67" s="348">
        <v>1</v>
      </c>
      <c r="H67" s="392"/>
      <c r="I67" s="481"/>
      <c r="J67" s="568"/>
      <c r="K67" s="506">
        <f t="shared" ref="K67" si="81">L67/30</f>
        <v>3</v>
      </c>
      <c r="L67" s="357">
        <f t="shared" ref="L67" si="82">M67+R67</f>
        <v>90</v>
      </c>
      <c r="M67" s="357">
        <f t="shared" ref="M67" si="83">N67+O67+P67+Q67</f>
        <v>44</v>
      </c>
      <c r="N67" s="530"/>
      <c r="O67" s="498">
        <v>30</v>
      </c>
      <c r="P67" s="498">
        <v>12</v>
      </c>
      <c r="Q67" s="384">
        <v>2</v>
      </c>
      <c r="R67" s="364">
        <f t="shared" ref="R67" si="84">SUM(S68:V68)</f>
        <v>46</v>
      </c>
      <c r="S67" s="236">
        <v>44</v>
      </c>
      <c r="T67" s="228"/>
      <c r="U67" s="233"/>
      <c r="V67" s="237"/>
      <c r="W67" s="633">
        <f t="shared" ref="W67" si="85">(S67+S68)/30</f>
        <v>3</v>
      </c>
      <c r="X67" s="613">
        <f t="shared" ref="X67" si="86">(T67+T68)/30</f>
        <v>0</v>
      </c>
      <c r="Y67" s="613">
        <f t="shared" ref="Y67" si="87">(U67+U68)/30</f>
        <v>0</v>
      </c>
      <c r="Z67" s="630">
        <f t="shared" ref="Z67" si="88">(V67+V68)/30</f>
        <v>0</v>
      </c>
      <c r="AA67" s="65" t="b">
        <f>N67+O67+P67+Q67=SUM(S67:V67)</f>
        <v>1</v>
      </c>
    </row>
    <row r="68" spans="1:27" s="67" customFormat="1" ht="12" customHeight="1" x14ac:dyDescent="0.2">
      <c r="A68" s="360"/>
      <c r="B68" s="395"/>
      <c r="C68" s="396"/>
      <c r="D68" s="349"/>
      <c r="E68" s="352"/>
      <c r="F68" s="482"/>
      <c r="G68" s="349"/>
      <c r="H68" s="393"/>
      <c r="I68" s="482"/>
      <c r="J68" s="568"/>
      <c r="K68" s="507"/>
      <c r="L68" s="358"/>
      <c r="M68" s="358"/>
      <c r="N68" s="530"/>
      <c r="O68" s="498"/>
      <c r="P68" s="498"/>
      <c r="Q68" s="385"/>
      <c r="R68" s="365"/>
      <c r="S68" s="236">
        <v>46</v>
      </c>
      <c r="T68" s="228"/>
      <c r="U68" s="233"/>
      <c r="V68" s="237"/>
      <c r="W68" s="634"/>
      <c r="X68" s="614"/>
      <c r="Y68" s="614"/>
      <c r="Z68" s="631"/>
      <c r="AA68" s="65" t="b">
        <f>R67=SUM(S68:V68)</f>
        <v>1</v>
      </c>
    </row>
    <row r="69" spans="1:27" s="67" customFormat="1" ht="12" customHeight="1" x14ac:dyDescent="0.25">
      <c r="A69" s="360"/>
      <c r="B69" s="395"/>
      <c r="C69" s="492"/>
      <c r="D69" s="350"/>
      <c r="E69" s="353"/>
      <c r="F69" s="483"/>
      <c r="G69" s="350"/>
      <c r="H69" s="484"/>
      <c r="I69" s="483"/>
      <c r="J69" s="568"/>
      <c r="K69" s="507"/>
      <c r="L69" s="358"/>
      <c r="M69" s="358"/>
      <c r="N69" s="530"/>
      <c r="O69" s="498"/>
      <c r="P69" s="498"/>
      <c r="Q69" s="385"/>
      <c r="R69" s="365"/>
      <c r="S69" s="89" t="s">
        <v>216</v>
      </c>
      <c r="T69" s="232"/>
      <c r="U69" s="233"/>
      <c r="V69" s="222"/>
      <c r="W69" s="635"/>
      <c r="X69" s="614"/>
      <c r="Y69" s="614"/>
      <c r="Z69" s="631"/>
    </row>
    <row r="70" spans="1:27" s="83" customFormat="1" ht="12" customHeight="1" x14ac:dyDescent="0.2">
      <c r="A70" s="477">
        <f t="shared" ref="A70" si="89">1+A67</f>
        <v>17</v>
      </c>
      <c r="B70" s="478" t="s">
        <v>150</v>
      </c>
      <c r="C70" s="515" t="s">
        <v>147</v>
      </c>
      <c r="D70" s="466"/>
      <c r="E70" s="469"/>
      <c r="F70" s="485"/>
      <c r="G70" s="466">
        <v>2</v>
      </c>
      <c r="H70" s="469"/>
      <c r="I70" s="485"/>
      <c r="J70" s="467"/>
      <c r="K70" s="675">
        <f>L70/30</f>
        <v>4</v>
      </c>
      <c r="L70" s="416">
        <f>M70+R70</f>
        <v>120</v>
      </c>
      <c r="M70" s="357">
        <f>N70+O70+P70+Q70</f>
        <v>60</v>
      </c>
      <c r="N70" s="384">
        <v>10</v>
      </c>
      <c r="O70" s="384">
        <v>16</v>
      </c>
      <c r="P70" s="384">
        <v>32</v>
      </c>
      <c r="Q70" s="384">
        <v>2</v>
      </c>
      <c r="R70" s="364">
        <f t="shared" ref="R70" si="90">SUM(S71:V71)</f>
        <v>60</v>
      </c>
      <c r="S70" s="236">
        <v>28</v>
      </c>
      <c r="T70" s="220">
        <v>32</v>
      </c>
      <c r="U70" s="220"/>
      <c r="V70" s="239"/>
      <c r="W70" s="567">
        <f t="shared" ref="W70:Z70" si="91">(S70+S71)/30</f>
        <v>2.0666666666666669</v>
      </c>
      <c r="X70" s="525">
        <f t="shared" si="91"/>
        <v>1.9333333333333333</v>
      </c>
      <c r="Y70" s="525">
        <f t="shared" si="91"/>
        <v>0</v>
      </c>
      <c r="Z70" s="524">
        <f t="shared" si="91"/>
        <v>0</v>
      </c>
      <c r="AA70" s="255" t="b">
        <f>N70+O70+P70+Q70=SUM(S70:V70)</f>
        <v>1</v>
      </c>
    </row>
    <row r="71" spans="1:27" s="83" customFormat="1" ht="12" customHeight="1" x14ac:dyDescent="0.2">
      <c r="A71" s="477"/>
      <c r="B71" s="478"/>
      <c r="C71" s="705"/>
      <c r="D71" s="466"/>
      <c r="E71" s="469"/>
      <c r="F71" s="485"/>
      <c r="G71" s="466"/>
      <c r="H71" s="469"/>
      <c r="I71" s="485"/>
      <c r="J71" s="531"/>
      <c r="K71" s="676"/>
      <c r="L71" s="417"/>
      <c r="M71" s="358"/>
      <c r="N71" s="385"/>
      <c r="O71" s="385"/>
      <c r="P71" s="385"/>
      <c r="Q71" s="385"/>
      <c r="R71" s="365"/>
      <c r="S71" s="236">
        <v>34</v>
      </c>
      <c r="T71" s="219">
        <v>26</v>
      </c>
      <c r="U71" s="219"/>
      <c r="V71" s="163"/>
      <c r="W71" s="567"/>
      <c r="X71" s="525"/>
      <c r="Y71" s="525"/>
      <c r="Z71" s="524"/>
      <c r="AA71" s="255" t="b">
        <f>R70=SUM(S71:V71)</f>
        <v>1</v>
      </c>
    </row>
    <row r="72" spans="1:27" s="83" customFormat="1" ht="12" customHeight="1" thickBot="1" x14ac:dyDescent="0.3">
      <c r="A72" s="703"/>
      <c r="B72" s="704"/>
      <c r="C72" s="706"/>
      <c r="D72" s="543"/>
      <c r="E72" s="555"/>
      <c r="F72" s="444"/>
      <c r="G72" s="543"/>
      <c r="H72" s="555"/>
      <c r="I72" s="444"/>
      <c r="J72" s="707"/>
      <c r="K72" s="676"/>
      <c r="L72" s="417"/>
      <c r="M72" s="358"/>
      <c r="N72" s="386"/>
      <c r="O72" s="386"/>
      <c r="P72" s="386"/>
      <c r="Q72" s="386"/>
      <c r="R72" s="365"/>
      <c r="S72" s="89"/>
      <c r="T72" s="89" t="s">
        <v>216</v>
      </c>
      <c r="U72" s="221"/>
      <c r="V72" s="215"/>
      <c r="W72" s="829"/>
      <c r="X72" s="632"/>
      <c r="Y72" s="632"/>
      <c r="Z72" s="611"/>
      <c r="AA72" s="256"/>
    </row>
    <row r="73" spans="1:27" s="83" customFormat="1" ht="12" hidden="1" customHeight="1" x14ac:dyDescent="0.2">
      <c r="A73" s="627"/>
      <c r="B73" s="366"/>
      <c r="C73" s="516"/>
      <c r="D73" s="465"/>
      <c r="E73" s="468"/>
      <c r="F73" s="508"/>
      <c r="G73" s="465"/>
      <c r="H73" s="468"/>
      <c r="I73" s="508"/>
      <c r="J73" s="372"/>
      <c r="K73" s="521"/>
      <c r="L73" s="557"/>
      <c r="M73" s="557"/>
      <c r="N73" s="384"/>
      <c r="O73" s="384"/>
      <c r="P73" s="384"/>
      <c r="Q73" s="384"/>
      <c r="R73" s="760"/>
      <c r="S73" s="236"/>
      <c r="T73" s="220"/>
      <c r="U73" s="220"/>
      <c r="V73" s="239"/>
      <c r="W73" s="420"/>
      <c r="X73" s="427"/>
      <c r="Y73" s="427"/>
      <c r="Z73" s="431"/>
      <c r="AA73" s="255"/>
    </row>
    <row r="74" spans="1:27" s="83" customFormat="1" ht="12" hidden="1" customHeight="1" x14ac:dyDescent="0.2">
      <c r="A74" s="628"/>
      <c r="B74" s="367"/>
      <c r="C74" s="514"/>
      <c r="D74" s="466"/>
      <c r="E74" s="469"/>
      <c r="F74" s="485"/>
      <c r="G74" s="466"/>
      <c r="H74" s="469"/>
      <c r="I74" s="485"/>
      <c r="J74" s="373"/>
      <c r="K74" s="522"/>
      <c r="L74" s="558"/>
      <c r="M74" s="558"/>
      <c r="N74" s="385"/>
      <c r="O74" s="385"/>
      <c r="P74" s="385"/>
      <c r="Q74" s="385"/>
      <c r="R74" s="761"/>
      <c r="S74" s="236"/>
      <c r="T74" s="219"/>
      <c r="U74" s="219"/>
      <c r="V74" s="163"/>
      <c r="W74" s="421"/>
      <c r="X74" s="428"/>
      <c r="Y74" s="428"/>
      <c r="Z74" s="432"/>
      <c r="AA74" s="255"/>
    </row>
    <row r="75" spans="1:27" s="83" customFormat="1" ht="12" hidden="1" customHeight="1" thickBot="1" x14ac:dyDescent="0.3">
      <c r="A75" s="629"/>
      <c r="B75" s="368"/>
      <c r="C75" s="517"/>
      <c r="D75" s="543"/>
      <c r="E75" s="555"/>
      <c r="F75" s="444"/>
      <c r="G75" s="543"/>
      <c r="H75" s="555"/>
      <c r="I75" s="444"/>
      <c r="J75" s="374"/>
      <c r="K75" s="523"/>
      <c r="L75" s="559"/>
      <c r="M75" s="559"/>
      <c r="N75" s="386"/>
      <c r="O75" s="386"/>
      <c r="P75" s="386"/>
      <c r="Q75" s="386"/>
      <c r="R75" s="762"/>
      <c r="S75" s="89"/>
      <c r="T75" s="89"/>
      <c r="U75" s="221"/>
      <c r="V75" s="215"/>
      <c r="W75" s="542"/>
      <c r="X75" s="610"/>
      <c r="Y75" s="610"/>
      <c r="Z75" s="609"/>
      <c r="AA75" s="256"/>
    </row>
    <row r="76" spans="1:27" s="66" customFormat="1" ht="12" hidden="1" customHeight="1" thickBot="1" x14ac:dyDescent="0.25">
      <c r="A76" s="619" t="s">
        <v>118</v>
      </c>
      <c r="B76" s="620"/>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1"/>
    </row>
    <row r="77" spans="1:27" s="66" customFormat="1" ht="12" hidden="1" customHeight="1" x14ac:dyDescent="0.2">
      <c r="A77" s="494"/>
      <c r="B77" s="395"/>
      <c r="C77" s="453"/>
      <c r="D77" s="413"/>
      <c r="E77" s="414"/>
      <c r="F77" s="409"/>
      <c r="G77" s="413"/>
      <c r="H77" s="414"/>
      <c r="I77" s="409"/>
      <c r="J77" s="608"/>
      <c r="K77" s="479"/>
      <c r="L77" s="547"/>
      <c r="M77" s="464"/>
      <c r="N77" s="419"/>
      <c r="O77" s="394"/>
      <c r="P77" s="394"/>
      <c r="Q77" s="423"/>
      <c r="R77" s="615"/>
      <c r="S77" s="223"/>
      <c r="T77" s="224"/>
      <c r="U77" s="224"/>
      <c r="V77" s="224"/>
      <c r="W77" s="612"/>
      <c r="X77" s="672"/>
      <c r="Y77" s="626"/>
      <c r="Z77" s="425"/>
      <c r="AA77" s="65" t="b">
        <f>N77+O77+P77+Q77=SUM(S77:V77)</f>
        <v>1</v>
      </c>
    </row>
    <row r="78" spans="1:27" s="66" customFormat="1" ht="12" hidden="1" customHeight="1" x14ac:dyDescent="0.2">
      <c r="A78" s="495"/>
      <c r="B78" s="395"/>
      <c r="C78" s="396"/>
      <c r="D78" s="349"/>
      <c r="E78" s="352"/>
      <c r="F78" s="355"/>
      <c r="G78" s="349"/>
      <c r="H78" s="352"/>
      <c r="I78" s="355"/>
      <c r="J78" s="403"/>
      <c r="K78" s="480"/>
      <c r="L78" s="548"/>
      <c r="M78" s="408"/>
      <c r="N78" s="359"/>
      <c r="O78" s="360"/>
      <c r="P78" s="360"/>
      <c r="Q78" s="362"/>
      <c r="R78" s="616"/>
      <c r="S78" s="203"/>
      <c r="T78" s="202"/>
      <c r="U78" s="202"/>
      <c r="V78" s="205"/>
      <c r="W78" s="449"/>
      <c r="X78" s="402"/>
      <c r="Y78" s="434"/>
      <c r="Z78" s="426"/>
      <c r="AA78" s="65" t="b">
        <f>R77=SUM(S78:V78)</f>
        <v>1</v>
      </c>
    </row>
    <row r="79" spans="1:27" s="66" customFormat="1" ht="12" hidden="1" customHeight="1" x14ac:dyDescent="0.25">
      <c r="A79" s="496"/>
      <c r="B79" s="395"/>
      <c r="C79" s="396"/>
      <c r="D79" s="350"/>
      <c r="E79" s="353"/>
      <c r="F79" s="356"/>
      <c r="G79" s="350"/>
      <c r="H79" s="353"/>
      <c r="I79" s="356"/>
      <c r="J79" s="403"/>
      <c r="K79" s="480"/>
      <c r="L79" s="548"/>
      <c r="M79" s="408"/>
      <c r="N79" s="359"/>
      <c r="O79" s="360"/>
      <c r="P79" s="360"/>
      <c r="Q79" s="363"/>
      <c r="R79" s="616"/>
      <c r="S79" s="203"/>
      <c r="T79" s="202"/>
      <c r="U79" s="202"/>
      <c r="V79" s="89"/>
      <c r="W79" s="449"/>
      <c r="X79" s="402"/>
      <c r="Y79" s="434"/>
      <c r="Z79" s="426"/>
      <c r="AA79" s="67"/>
    </row>
    <row r="80" spans="1:27" s="66" customFormat="1" ht="12" hidden="1" customHeight="1" x14ac:dyDescent="0.2">
      <c r="A80" s="454"/>
      <c r="B80" s="395"/>
      <c r="C80" s="500"/>
      <c r="D80" s="349"/>
      <c r="E80" s="352"/>
      <c r="F80" s="355"/>
      <c r="G80" s="349"/>
      <c r="H80" s="352"/>
      <c r="I80" s="355"/>
      <c r="J80" s="350"/>
      <c r="K80" s="404">
        <f t="shared" ref="K80" si="92">L80/30</f>
        <v>0</v>
      </c>
      <c r="L80" s="406">
        <f>M80+R80</f>
        <v>0</v>
      </c>
      <c r="M80" s="406">
        <f>N80+O80+P80</f>
        <v>0</v>
      </c>
      <c r="N80" s="356"/>
      <c r="O80" s="363"/>
      <c r="P80" s="350"/>
      <c r="Q80" s="361"/>
      <c r="R80" s="544">
        <f>SUM(S81:V81)</f>
        <v>0</v>
      </c>
      <c r="S80" s="200"/>
      <c r="T80" s="204"/>
      <c r="U80" s="201"/>
      <c r="V80" s="200"/>
      <c r="W80" s="448">
        <f t="shared" ref="W80:Z80" si="93">(S80+S81)/30</f>
        <v>0</v>
      </c>
      <c r="X80" s="401">
        <f t="shared" si="93"/>
        <v>0</v>
      </c>
      <c r="Y80" s="401">
        <f t="shared" si="93"/>
        <v>0</v>
      </c>
      <c r="Z80" s="399">
        <f t="shared" si="93"/>
        <v>0</v>
      </c>
      <c r="AA80" s="65" t="b">
        <f>N80+O80+P80+Q80=SUM(S80:V80)</f>
        <v>1</v>
      </c>
    </row>
    <row r="81" spans="1:27" s="66" customFormat="1" ht="12" hidden="1" customHeight="1" x14ac:dyDescent="0.2">
      <c r="A81" s="454"/>
      <c r="B81" s="395"/>
      <c r="C81" s="396"/>
      <c r="D81" s="349"/>
      <c r="E81" s="352"/>
      <c r="F81" s="355"/>
      <c r="G81" s="349"/>
      <c r="H81" s="352"/>
      <c r="I81" s="355"/>
      <c r="J81" s="403"/>
      <c r="K81" s="405"/>
      <c r="L81" s="407"/>
      <c r="M81" s="407"/>
      <c r="N81" s="359"/>
      <c r="O81" s="360"/>
      <c r="P81" s="403"/>
      <c r="Q81" s="362"/>
      <c r="R81" s="545"/>
      <c r="S81" s="205"/>
      <c r="T81" s="93"/>
      <c r="U81" s="203"/>
      <c r="V81" s="205"/>
      <c r="W81" s="449"/>
      <c r="X81" s="402"/>
      <c r="Y81" s="402"/>
      <c r="Z81" s="400"/>
      <c r="AA81" s="65" t="b">
        <f>R80=SUM(S81:V81)</f>
        <v>1</v>
      </c>
    </row>
    <row r="82" spans="1:27" s="66" customFormat="1" ht="12" hidden="1" customHeight="1" x14ac:dyDescent="0.25">
      <c r="A82" s="454"/>
      <c r="B82" s="395"/>
      <c r="C82" s="396"/>
      <c r="D82" s="350"/>
      <c r="E82" s="353"/>
      <c r="F82" s="356"/>
      <c r="G82" s="350"/>
      <c r="H82" s="353"/>
      <c r="I82" s="356"/>
      <c r="J82" s="403"/>
      <c r="K82" s="493"/>
      <c r="L82" s="554"/>
      <c r="M82" s="554"/>
      <c r="N82" s="359"/>
      <c r="O82" s="360"/>
      <c r="P82" s="403"/>
      <c r="Q82" s="363"/>
      <c r="R82" s="546"/>
      <c r="S82" s="203"/>
      <c r="T82" s="89"/>
      <c r="U82" s="94"/>
      <c r="V82" s="205"/>
      <c r="W82" s="449"/>
      <c r="X82" s="402"/>
      <c r="Y82" s="402"/>
      <c r="Z82" s="400"/>
      <c r="AA82" s="67"/>
    </row>
    <row r="83" spans="1:27" s="67" customFormat="1" ht="12" hidden="1" customHeight="1" x14ac:dyDescent="0.2">
      <c r="A83" s="454"/>
      <c r="B83" s="395"/>
      <c r="C83" s="396"/>
      <c r="D83" s="348"/>
      <c r="E83" s="351"/>
      <c r="F83" s="354"/>
      <c r="G83" s="348"/>
      <c r="H83" s="351"/>
      <c r="I83" s="354"/>
      <c r="J83" s="403"/>
      <c r="K83" s="410">
        <f t="shared" ref="K83:K92" si="94">L83/30</f>
        <v>0</v>
      </c>
      <c r="L83" s="381">
        <f t="shared" ref="L83" si="95">M83+R83</f>
        <v>0</v>
      </c>
      <c r="M83" s="381">
        <f t="shared" ref="M83" si="96">N83+O83+P83</f>
        <v>0</v>
      </c>
      <c r="N83" s="359"/>
      <c r="O83" s="360"/>
      <c r="P83" s="360"/>
      <c r="Q83" s="361"/>
      <c r="R83" s="455">
        <f t="shared" ref="R83" si="97">SUM(S84:V84)</f>
        <v>0</v>
      </c>
      <c r="S83" s="91"/>
      <c r="T83" s="202"/>
      <c r="U83" s="202"/>
      <c r="V83" s="92"/>
      <c r="W83" s="448">
        <f t="shared" ref="W83" si="98">(S83+S84)/30</f>
        <v>0</v>
      </c>
      <c r="X83" s="401">
        <f t="shared" ref="X83" si="99">(T83+T84)/30</f>
        <v>0</v>
      </c>
      <c r="Y83" s="401">
        <f t="shared" ref="Y83" si="100">(U83+U84)/30</f>
        <v>0</v>
      </c>
      <c r="Z83" s="399">
        <f t="shared" ref="Z83" si="101">(V83+V84)/30</f>
        <v>0</v>
      </c>
      <c r="AA83" s="65" t="b">
        <f t="shared" ref="AA83" si="102">N83+O83+P83+Q83=SUM(S83:V83)</f>
        <v>1</v>
      </c>
    </row>
    <row r="84" spans="1:27" s="67" customFormat="1" ht="12" hidden="1" customHeight="1" x14ac:dyDescent="0.2">
      <c r="A84" s="454"/>
      <c r="B84" s="395"/>
      <c r="C84" s="396"/>
      <c r="D84" s="349"/>
      <c r="E84" s="352"/>
      <c r="F84" s="355"/>
      <c r="G84" s="349"/>
      <c r="H84" s="352"/>
      <c r="I84" s="355"/>
      <c r="J84" s="403"/>
      <c r="K84" s="411"/>
      <c r="L84" s="382"/>
      <c r="M84" s="382"/>
      <c r="N84" s="359"/>
      <c r="O84" s="360"/>
      <c r="P84" s="360"/>
      <c r="Q84" s="362"/>
      <c r="R84" s="456"/>
      <c r="S84" s="91"/>
      <c r="T84" s="202"/>
      <c r="U84" s="202"/>
      <c r="V84" s="92"/>
      <c r="W84" s="449"/>
      <c r="X84" s="402"/>
      <c r="Y84" s="402"/>
      <c r="Z84" s="400"/>
      <c r="AA84" s="65" t="b">
        <f t="shared" ref="AA84" si="103">R83=SUM(S84:V84)</f>
        <v>1</v>
      </c>
    </row>
    <row r="85" spans="1:27" s="67" customFormat="1" ht="12" hidden="1" customHeight="1" x14ac:dyDescent="0.25">
      <c r="A85" s="454"/>
      <c r="B85" s="395"/>
      <c r="C85" s="396"/>
      <c r="D85" s="350"/>
      <c r="E85" s="353"/>
      <c r="F85" s="356"/>
      <c r="G85" s="350"/>
      <c r="H85" s="353"/>
      <c r="I85" s="356"/>
      <c r="J85" s="403"/>
      <c r="K85" s="412"/>
      <c r="L85" s="415"/>
      <c r="M85" s="415"/>
      <c r="N85" s="359"/>
      <c r="O85" s="360"/>
      <c r="P85" s="360"/>
      <c r="Q85" s="363"/>
      <c r="R85" s="457"/>
      <c r="S85" s="203"/>
      <c r="T85" s="89"/>
      <c r="U85" s="202"/>
      <c r="V85" s="205"/>
      <c r="W85" s="449"/>
      <c r="X85" s="402"/>
      <c r="Y85" s="402"/>
      <c r="Z85" s="400"/>
    </row>
    <row r="86" spans="1:27" s="67" customFormat="1" ht="12" hidden="1" customHeight="1" x14ac:dyDescent="0.2">
      <c r="A86" s="454"/>
      <c r="B86" s="395"/>
      <c r="C86" s="396"/>
      <c r="D86" s="348"/>
      <c r="E86" s="351"/>
      <c r="F86" s="354"/>
      <c r="G86" s="348"/>
      <c r="H86" s="351"/>
      <c r="I86" s="354"/>
      <c r="J86" s="403"/>
      <c r="K86" s="410">
        <f t="shared" si="94"/>
        <v>0</v>
      </c>
      <c r="L86" s="381">
        <f t="shared" ref="L86" si="104">M86+R86</f>
        <v>0</v>
      </c>
      <c r="M86" s="381">
        <f t="shared" ref="M86" si="105">N86+O86+P86</f>
        <v>0</v>
      </c>
      <c r="N86" s="359"/>
      <c r="O86" s="360"/>
      <c r="P86" s="360"/>
      <c r="Q86" s="361"/>
      <c r="R86" s="455">
        <f t="shared" ref="R86" si="106">SUM(S87:V87)</f>
        <v>0</v>
      </c>
      <c r="S86" s="91"/>
      <c r="T86" s="202"/>
      <c r="U86" s="202"/>
      <c r="V86" s="92"/>
      <c r="W86" s="448">
        <f t="shared" ref="W86" si="107">(S86+S87)/30</f>
        <v>0</v>
      </c>
      <c r="X86" s="401">
        <f t="shared" ref="X86" si="108">(T86+T87)/30</f>
        <v>0</v>
      </c>
      <c r="Y86" s="401">
        <f t="shared" ref="Y86" si="109">(U86+U87)/30</f>
        <v>0</v>
      </c>
      <c r="Z86" s="399">
        <f t="shared" ref="Z86" si="110">(V86+V87)/30</f>
        <v>0</v>
      </c>
      <c r="AA86" s="65" t="b">
        <f t="shared" ref="AA86" si="111">N86+O86+P86+Q86=SUM(S86:V86)</f>
        <v>1</v>
      </c>
    </row>
    <row r="87" spans="1:27" s="67" customFormat="1" ht="12" hidden="1" customHeight="1" x14ac:dyDescent="0.2">
      <c r="A87" s="454"/>
      <c r="B87" s="395"/>
      <c r="C87" s="396"/>
      <c r="D87" s="349"/>
      <c r="E87" s="352"/>
      <c r="F87" s="355"/>
      <c r="G87" s="349"/>
      <c r="H87" s="352"/>
      <c r="I87" s="355"/>
      <c r="J87" s="403"/>
      <c r="K87" s="411"/>
      <c r="L87" s="382"/>
      <c r="M87" s="382"/>
      <c r="N87" s="359"/>
      <c r="O87" s="360"/>
      <c r="P87" s="360"/>
      <c r="Q87" s="362"/>
      <c r="R87" s="456"/>
      <c r="S87" s="91"/>
      <c r="T87" s="202"/>
      <c r="U87" s="202"/>
      <c r="V87" s="92"/>
      <c r="W87" s="449"/>
      <c r="X87" s="402"/>
      <c r="Y87" s="402"/>
      <c r="Z87" s="400"/>
      <c r="AA87" s="65" t="b">
        <f t="shared" ref="AA87" si="112">R86=SUM(S87:V87)</f>
        <v>1</v>
      </c>
    </row>
    <row r="88" spans="1:27" s="67" customFormat="1" ht="12" hidden="1" customHeight="1" x14ac:dyDescent="0.25">
      <c r="A88" s="454"/>
      <c r="B88" s="395"/>
      <c r="C88" s="473"/>
      <c r="D88" s="349"/>
      <c r="E88" s="352"/>
      <c r="F88" s="355"/>
      <c r="G88" s="349"/>
      <c r="H88" s="352"/>
      <c r="I88" s="355"/>
      <c r="J88" s="348"/>
      <c r="K88" s="412"/>
      <c r="L88" s="415"/>
      <c r="M88" s="415"/>
      <c r="N88" s="359"/>
      <c r="O88" s="360"/>
      <c r="P88" s="360"/>
      <c r="Q88" s="363"/>
      <c r="R88" s="457"/>
      <c r="S88" s="203"/>
      <c r="T88" s="89"/>
      <c r="U88" s="202"/>
      <c r="V88" s="205"/>
      <c r="W88" s="449"/>
      <c r="X88" s="402"/>
      <c r="Y88" s="402"/>
      <c r="Z88" s="400"/>
    </row>
    <row r="89" spans="1:27" s="67" customFormat="1" ht="12" hidden="1" customHeight="1" x14ac:dyDescent="0.2">
      <c r="A89" s="454"/>
      <c r="B89" s="395"/>
      <c r="C89" s="396"/>
      <c r="D89" s="348"/>
      <c r="E89" s="351"/>
      <c r="F89" s="354"/>
      <c r="G89" s="348"/>
      <c r="H89" s="351"/>
      <c r="I89" s="354"/>
      <c r="J89" s="403"/>
      <c r="K89" s="410">
        <f t="shared" si="94"/>
        <v>0</v>
      </c>
      <c r="L89" s="381">
        <f t="shared" ref="L89" si="113">M89+R89</f>
        <v>0</v>
      </c>
      <c r="M89" s="381">
        <f t="shared" ref="M89" si="114">N89+O89+P89</f>
        <v>0</v>
      </c>
      <c r="N89" s="359"/>
      <c r="O89" s="360"/>
      <c r="P89" s="360"/>
      <c r="Q89" s="361"/>
      <c r="R89" s="455">
        <f t="shared" ref="R89" si="115">SUM(S90:V90)</f>
        <v>0</v>
      </c>
      <c r="S89" s="91"/>
      <c r="T89" s="202"/>
      <c r="U89" s="202"/>
      <c r="V89" s="92"/>
      <c r="W89" s="448">
        <f t="shared" ref="W89" si="116">(S89+S90)/30</f>
        <v>0</v>
      </c>
      <c r="X89" s="401">
        <f t="shared" ref="X89" si="117">(T89+T90)/30</f>
        <v>0</v>
      </c>
      <c r="Y89" s="401">
        <f t="shared" ref="Y89" si="118">(U89+U90)/30</f>
        <v>0</v>
      </c>
      <c r="Z89" s="399">
        <f t="shared" ref="Z89" si="119">(V89+V90)/30</f>
        <v>0</v>
      </c>
      <c r="AA89" s="65" t="b">
        <f t="shared" ref="AA89" si="120">N89+O89+P89+Q89=SUM(S89:V89)</f>
        <v>1</v>
      </c>
    </row>
    <row r="90" spans="1:27" s="67" customFormat="1" ht="12" hidden="1" customHeight="1" x14ac:dyDescent="0.2">
      <c r="A90" s="454"/>
      <c r="B90" s="395"/>
      <c r="C90" s="396"/>
      <c r="D90" s="349"/>
      <c r="E90" s="352"/>
      <c r="F90" s="355"/>
      <c r="G90" s="349"/>
      <c r="H90" s="352"/>
      <c r="I90" s="355"/>
      <c r="J90" s="403"/>
      <c r="K90" s="411"/>
      <c r="L90" s="382"/>
      <c r="M90" s="382"/>
      <c r="N90" s="359"/>
      <c r="O90" s="360"/>
      <c r="P90" s="360"/>
      <c r="Q90" s="362"/>
      <c r="R90" s="456"/>
      <c r="S90" s="91"/>
      <c r="T90" s="202"/>
      <c r="U90" s="202"/>
      <c r="V90" s="92"/>
      <c r="W90" s="449"/>
      <c r="X90" s="402"/>
      <c r="Y90" s="402"/>
      <c r="Z90" s="400"/>
      <c r="AA90" s="65" t="b">
        <f t="shared" ref="AA90" si="121">R89=SUM(S90:V90)</f>
        <v>1</v>
      </c>
    </row>
    <row r="91" spans="1:27" s="67" customFormat="1" ht="12" hidden="1" customHeight="1" x14ac:dyDescent="0.25">
      <c r="A91" s="454"/>
      <c r="B91" s="395"/>
      <c r="C91" s="396"/>
      <c r="D91" s="350"/>
      <c r="E91" s="353"/>
      <c r="F91" s="356"/>
      <c r="G91" s="350"/>
      <c r="H91" s="353"/>
      <c r="I91" s="356"/>
      <c r="J91" s="403"/>
      <c r="K91" s="412"/>
      <c r="L91" s="415"/>
      <c r="M91" s="415"/>
      <c r="N91" s="359"/>
      <c r="O91" s="360"/>
      <c r="P91" s="360"/>
      <c r="Q91" s="363"/>
      <c r="R91" s="457"/>
      <c r="S91" s="203"/>
      <c r="T91" s="89"/>
      <c r="U91" s="202"/>
      <c r="V91" s="205"/>
      <c r="W91" s="449"/>
      <c r="X91" s="402"/>
      <c r="Y91" s="402"/>
      <c r="Z91" s="400"/>
    </row>
    <row r="92" spans="1:27" s="67" customFormat="1" ht="12" hidden="1" customHeight="1" x14ac:dyDescent="0.2">
      <c r="A92" s="454"/>
      <c r="B92" s="395"/>
      <c r="C92" s="396"/>
      <c r="D92" s="348"/>
      <c r="E92" s="351"/>
      <c r="F92" s="354"/>
      <c r="G92" s="348"/>
      <c r="H92" s="351"/>
      <c r="I92" s="354"/>
      <c r="J92" s="403"/>
      <c r="K92" s="410">
        <f t="shared" si="94"/>
        <v>0</v>
      </c>
      <c r="L92" s="381">
        <f t="shared" ref="L92" si="122">M92+R92</f>
        <v>0</v>
      </c>
      <c r="M92" s="381">
        <f t="shared" ref="M92" si="123">N92+O92+P92</f>
        <v>0</v>
      </c>
      <c r="N92" s="359"/>
      <c r="O92" s="360"/>
      <c r="P92" s="360"/>
      <c r="Q92" s="361"/>
      <c r="R92" s="455">
        <f t="shared" ref="R92" si="124">SUM(S93:V93)</f>
        <v>0</v>
      </c>
      <c r="S92" s="91"/>
      <c r="T92" s="202"/>
      <c r="U92" s="202"/>
      <c r="V92" s="92"/>
      <c r="W92" s="448">
        <f t="shared" ref="W92" si="125">(S92+S93)/30</f>
        <v>0</v>
      </c>
      <c r="X92" s="401">
        <f t="shared" ref="X92" si="126">(T92+T93)/30</f>
        <v>0</v>
      </c>
      <c r="Y92" s="401">
        <f t="shared" ref="Y92" si="127">(U92+U93)/30</f>
        <v>0</v>
      </c>
      <c r="Z92" s="399">
        <f t="shared" ref="Z92" si="128">(V92+V93)/30</f>
        <v>0</v>
      </c>
      <c r="AA92" s="65" t="b">
        <f t="shared" ref="AA92" si="129">N92+O92+P92+Q92=SUM(S92:V92)</f>
        <v>1</v>
      </c>
    </row>
    <row r="93" spans="1:27" s="67" customFormat="1" ht="12" hidden="1" customHeight="1" x14ac:dyDescent="0.2">
      <c r="A93" s="454"/>
      <c r="B93" s="395"/>
      <c r="C93" s="396"/>
      <c r="D93" s="349"/>
      <c r="E93" s="352"/>
      <c r="F93" s="355"/>
      <c r="G93" s="349"/>
      <c r="H93" s="352"/>
      <c r="I93" s="355"/>
      <c r="J93" s="403"/>
      <c r="K93" s="411"/>
      <c r="L93" s="382"/>
      <c r="M93" s="382"/>
      <c r="N93" s="359"/>
      <c r="O93" s="360"/>
      <c r="P93" s="360"/>
      <c r="Q93" s="362"/>
      <c r="R93" s="456"/>
      <c r="S93" s="91"/>
      <c r="T93" s="202"/>
      <c r="U93" s="202"/>
      <c r="V93" s="92"/>
      <c r="W93" s="449"/>
      <c r="X93" s="402"/>
      <c r="Y93" s="402"/>
      <c r="Z93" s="400"/>
      <c r="AA93" s="65" t="b">
        <f t="shared" ref="AA93" si="130">R92=SUM(S93:V93)</f>
        <v>1</v>
      </c>
    </row>
    <row r="94" spans="1:27" s="67" customFormat="1" ht="12" hidden="1" customHeight="1" x14ac:dyDescent="0.25">
      <c r="A94" s="454"/>
      <c r="B94" s="395"/>
      <c r="C94" s="396"/>
      <c r="D94" s="349"/>
      <c r="E94" s="352"/>
      <c r="F94" s="355"/>
      <c r="G94" s="350"/>
      <c r="H94" s="353"/>
      <c r="I94" s="356"/>
      <c r="J94" s="403"/>
      <c r="K94" s="412"/>
      <c r="L94" s="415"/>
      <c r="M94" s="415"/>
      <c r="N94" s="359"/>
      <c r="O94" s="360"/>
      <c r="P94" s="360"/>
      <c r="Q94" s="363"/>
      <c r="R94" s="457"/>
      <c r="S94" s="203"/>
      <c r="T94" s="89"/>
      <c r="U94" s="202"/>
      <c r="V94" s="205"/>
      <c r="W94" s="449"/>
      <c r="X94" s="402"/>
      <c r="Y94" s="402"/>
      <c r="Z94" s="400"/>
    </row>
    <row r="95" spans="1:27" s="67" customFormat="1" ht="12" hidden="1" customHeight="1" x14ac:dyDescent="0.2">
      <c r="A95" s="454">
        <f t="shared" ref="A95" si="131">1+A92</f>
        <v>1</v>
      </c>
      <c r="B95" s="395"/>
      <c r="C95" s="396"/>
      <c r="D95" s="348"/>
      <c r="E95" s="351"/>
      <c r="F95" s="354"/>
      <c r="G95" s="348"/>
      <c r="H95" s="351"/>
      <c r="I95" s="354"/>
      <c r="J95" s="403"/>
      <c r="K95" s="410">
        <f t="shared" ref="K95:K107" si="132">L95/30</f>
        <v>0</v>
      </c>
      <c r="L95" s="381">
        <f t="shared" ref="L95" si="133">M95+R95</f>
        <v>0</v>
      </c>
      <c r="M95" s="381">
        <f t="shared" ref="M95" si="134">N95+O95+P95</f>
        <v>0</v>
      </c>
      <c r="N95" s="359"/>
      <c r="O95" s="360"/>
      <c r="P95" s="360"/>
      <c r="Q95" s="361"/>
      <c r="R95" s="455">
        <f t="shared" ref="R95" si="135">SUM(S96:V96)</f>
        <v>0</v>
      </c>
      <c r="S95" s="91"/>
      <c r="T95" s="202"/>
      <c r="U95" s="202"/>
      <c r="V95" s="92"/>
      <c r="W95" s="448">
        <f t="shared" ref="W95" si="136">(S95+S96)/30</f>
        <v>0</v>
      </c>
      <c r="X95" s="401">
        <f t="shared" ref="X95" si="137">(T95+T96)/30</f>
        <v>0</v>
      </c>
      <c r="Y95" s="401">
        <f t="shared" ref="Y95" si="138">(U95+U96)/30</f>
        <v>0</v>
      </c>
      <c r="Z95" s="399">
        <f t="shared" ref="Z95" si="139">(V95+V96)/30</f>
        <v>0</v>
      </c>
      <c r="AA95" s="65" t="b">
        <f t="shared" ref="AA95" si="140">N95+O95+P95+Q95=SUM(S95:V95)</f>
        <v>1</v>
      </c>
    </row>
    <row r="96" spans="1:27" s="67" customFormat="1" ht="12" hidden="1" customHeight="1" x14ac:dyDescent="0.2">
      <c r="A96" s="454"/>
      <c r="B96" s="395"/>
      <c r="C96" s="396"/>
      <c r="D96" s="349"/>
      <c r="E96" s="352"/>
      <c r="F96" s="355"/>
      <c r="G96" s="349"/>
      <c r="H96" s="352"/>
      <c r="I96" s="355"/>
      <c r="J96" s="403"/>
      <c r="K96" s="411"/>
      <c r="L96" s="382"/>
      <c r="M96" s="382"/>
      <c r="N96" s="359"/>
      <c r="O96" s="360"/>
      <c r="P96" s="360"/>
      <c r="Q96" s="362"/>
      <c r="R96" s="456"/>
      <c r="S96" s="91"/>
      <c r="T96" s="202"/>
      <c r="U96" s="202"/>
      <c r="V96" s="92"/>
      <c r="W96" s="449"/>
      <c r="X96" s="402"/>
      <c r="Y96" s="402"/>
      <c r="Z96" s="400"/>
      <c r="AA96" s="65" t="b">
        <f t="shared" ref="AA96" si="141">R95=SUM(S96:V96)</f>
        <v>1</v>
      </c>
    </row>
    <row r="97" spans="1:27" s="67" customFormat="1" ht="12" hidden="1" customHeight="1" x14ac:dyDescent="0.25">
      <c r="A97" s="454"/>
      <c r="B97" s="395"/>
      <c r="C97" s="396"/>
      <c r="D97" s="349"/>
      <c r="E97" s="352"/>
      <c r="F97" s="355"/>
      <c r="G97" s="350"/>
      <c r="H97" s="353"/>
      <c r="I97" s="356"/>
      <c r="J97" s="403"/>
      <c r="K97" s="412"/>
      <c r="L97" s="415"/>
      <c r="M97" s="415"/>
      <c r="N97" s="359"/>
      <c r="O97" s="360"/>
      <c r="P97" s="360"/>
      <c r="Q97" s="363"/>
      <c r="R97" s="457"/>
      <c r="S97" s="203"/>
      <c r="T97" s="89"/>
      <c r="U97" s="202"/>
      <c r="V97" s="205"/>
      <c r="W97" s="449"/>
      <c r="X97" s="402"/>
      <c r="Y97" s="402"/>
      <c r="Z97" s="400"/>
    </row>
    <row r="98" spans="1:27" s="67" customFormat="1" ht="12" hidden="1" customHeight="1" x14ac:dyDescent="0.2">
      <c r="A98" s="454">
        <f t="shared" ref="A98" si="142">1+A95</f>
        <v>2</v>
      </c>
      <c r="B98" s="395"/>
      <c r="C98" s="396"/>
      <c r="D98" s="348"/>
      <c r="E98" s="351"/>
      <c r="F98" s="354"/>
      <c r="G98" s="348"/>
      <c r="H98" s="351"/>
      <c r="I98" s="354"/>
      <c r="J98" s="403"/>
      <c r="K98" s="410">
        <f t="shared" si="132"/>
        <v>0</v>
      </c>
      <c r="L98" s="381">
        <f t="shared" ref="L98" si="143">M98+R98</f>
        <v>0</v>
      </c>
      <c r="M98" s="381">
        <f t="shared" ref="M98" si="144">N98+O98+P98</f>
        <v>0</v>
      </c>
      <c r="N98" s="359"/>
      <c r="O98" s="360"/>
      <c r="P98" s="360"/>
      <c r="Q98" s="361"/>
      <c r="R98" s="455">
        <f t="shared" ref="R98" si="145">SUM(S99:V99)</f>
        <v>0</v>
      </c>
      <c r="S98" s="91"/>
      <c r="T98" s="202"/>
      <c r="U98" s="202"/>
      <c r="V98" s="92"/>
      <c r="W98" s="448">
        <f t="shared" ref="W98" si="146">(S98+S99)/30</f>
        <v>0</v>
      </c>
      <c r="X98" s="401">
        <f t="shared" ref="X98" si="147">(T98+T99)/30</f>
        <v>0</v>
      </c>
      <c r="Y98" s="401">
        <f t="shared" ref="Y98" si="148">(U98+U99)/30</f>
        <v>0</v>
      </c>
      <c r="Z98" s="399">
        <f t="shared" ref="Z98" si="149">(V98+V99)/30</f>
        <v>0</v>
      </c>
      <c r="AA98" s="65" t="b">
        <f t="shared" ref="AA98" si="150">N98+O98+P98+Q98=SUM(S98:V98)</f>
        <v>1</v>
      </c>
    </row>
    <row r="99" spans="1:27" s="67" customFormat="1" ht="12" hidden="1" customHeight="1" x14ac:dyDescent="0.2">
      <c r="A99" s="454"/>
      <c r="B99" s="395"/>
      <c r="C99" s="396"/>
      <c r="D99" s="349"/>
      <c r="E99" s="352"/>
      <c r="F99" s="355"/>
      <c r="G99" s="349"/>
      <c r="H99" s="352"/>
      <c r="I99" s="355"/>
      <c r="J99" s="403"/>
      <c r="K99" s="411"/>
      <c r="L99" s="382"/>
      <c r="M99" s="382"/>
      <c r="N99" s="359"/>
      <c r="O99" s="360"/>
      <c r="P99" s="360"/>
      <c r="Q99" s="362"/>
      <c r="R99" s="456"/>
      <c r="S99" s="91"/>
      <c r="T99" s="202"/>
      <c r="U99" s="202"/>
      <c r="V99" s="92"/>
      <c r="W99" s="449"/>
      <c r="X99" s="402"/>
      <c r="Y99" s="402"/>
      <c r="Z99" s="400"/>
      <c r="AA99" s="65" t="b">
        <f t="shared" ref="AA99" si="151">R98=SUM(S99:V99)</f>
        <v>1</v>
      </c>
    </row>
    <row r="100" spans="1:27" s="67" customFormat="1" ht="12" hidden="1" customHeight="1" x14ac:dyDescent="0.25">
      <c r="A100" s="454"/>
      <c r="B100" s="395"/>
      <c r="C100" s="396"/>
      <c r="D100" s="349"/>
      <c r="E100" s="352"/>
      <c r="F100" s="355"/>
      <c r="G100" s="350"/>
      <c r="H100" s="353"/>
      <c r="I100" s="356"/>
      <c r="J100" s="403"/>
      <c r="K100" s="412"/>
      <c r="L100" s="415"/>
      <c r="M100" s="415"/>
      <c r="N100" s="359"/>
      <c r="O100" s="360"/>
      <c r="P100" s="360"/>
      <c r="Q100" s="363"/>
      <c r="R100" s="457"/>
      <c r="S100" s="203"/>
      <c r="T100" s="89"/>
      <c r="U100" s="202"/>
      <c r="V100" s="205"/>
      <c r="W100" s="449"/>
      <c r="X100" s="402"/>
      <c r="Y100" s="402"/>
      <c r="Z100" s="400"/>
    </row>
    <row r="101" spans="1:27" s="67" customFormat="1" ht="12" hidden="1" customHeight="1" x14ac:dyDescent="0.2">
      <c r="A101" s="454">
        <f t="shared" ref="A101" si="152">1+A98</f>
        <v>3</v>
      </c>
      <c r="B101" s="395"/>
      <c r="C101" s="396"/>
      <c r="D101" s="348"/>
      <c r="E101" s="351"/>
      <c r="F101" s="354"/>
      <c r="G101" s="348"/>
      <c r="H101" s="351"/>
      <c r="I101" s="354"/>
      <c r="J101" s="403"/>
      <c r="K101" s="410">
        <f t="shared" si="132"/>
        <v>0</v>
      </c>
      <c r="L101" s="381">
        <f t="shared" ref="L101" si="153">M101+R101</f>
        <v>0</v>
      </c>
      <c r="M101" s="381">
        <f t="shared" ref="M101" si="154">N101+O101+P101</f>
        <v>0</v>
      </c>
      <c r="N101" s="359"/>
      <c r="O101" s="360"/>
      <c r="P101" s="360"/>
      <c r="Q101" s="361"/>
      <c r="R101" s="455">
        <f t="shared" ref="R101" si="155">SUM(S102:V102)</f>
        <v>0</v>
      </c>
      <c r="S101" s="91"/>
      <c r="T101" s="202"/>
      <c r="U101" s="202"/>
      <c r="V101" s="92"/>
      <c r="W101" s="448">
        <f t="shared" ref="W101" si="156">(S101+S102)/30</f>
        <v>0</v>
      </c>
      <c r="X101" s="401">
        <f t="shared" ref="X101" si="157">(T101+T102)/30</f>
        <v>0</v>
      </c>
      <c r="Y101" s="401">
        <f t="shared" ref="Y101" si="158">(U101+U102)/30</f>
        <v>0</v>
      </c>
      <c r="Z101" s="399">
        <f t="shared" ref="Z101" si="159">(V101+V102)/30</f>
        <v>0</v>
      </c>
      <c r="AA101" s="65" t="b">
        <f t="shared" ref="AA101" si="160">N101+O101+P101+Q101=SUM(S101:V101)</f>
        <v>1</v>
      </c>
    </row>
    <row r="102" spans="1:27" s="67" customFormat="1" ht="12" hidden="1" customHeight="1" x14ac:dyDescent="0.2">
      <c r="A102" s="454"/>
      <c r="B102" s="395"/>
      <c r="C102" s="396"/>
      <c r="D102" s="349"/>
      <c r="E102" s="352"/>
      <c r="F102" s="355"/>
      <c r="G102" s="349"/>
      <c r="H102" s="352"/>
      <c r="I102" s="355"/>
      <c r="J102" s="403"/>
      <c r="K102" s="411"/>
      <c r="L102" s="382"/>
      <c r="M102" s="382"/>
      <c r="N102" s="359"/>
      <c r="O102" s="360"/>
      <c r="P102" s="360"/>
      <c r="Q102" s="362"/>
      <c r="R102" s="456"/>
      <c r="S102" s="91"/>
      <c r="T102" s="202"/>
      <c r="U102" s="202"/>
      <c r="V102" s="92"/>
      <c r="W102" s="449"/>
      <c r="X102" s="402"/>
      <c r="Y102" s="402"/>
      <c r="Z102" s="400"/>
      <c r="AA102" s="65" t="b">
        <f t="shared" ref="AA102" si="161">R101=SUM(S102:V102)</f>
        <v>1</v>
      </c>
    </row>
    <row r="103" spans="1:27" s="67" customFormat="1" ht="12" hidden="1" customHeight="1" x14ac:dyDescent="0.25">
      <c r="A103" s="454"/>
      <c r="B103" s="395"/>
      <c r="C103" s="396"/>
      <c r="D103" s="349"/>
      <c r="E103" s="352"/>
      <c r="F103" s="355"/>
      <c r="G103" s="350"/>
      <c r="H103" s="353"/>
      <c r="I103" s="356"/>
      <c r="J103" s="403"/>
      <c r="K103" s="412"/>
      <c r="L103" s="415"/>
      <c r="M103" s="415"/>
      <c r="N103" s="359"/>
      <c r="O103" s="360"/>
      <c r="P103" s="360"/>
      <c r="Q103" s="363"/>
      <c r="R103" s="457"/>
      <c r="S103" s="203"/>
      <c r="T103" s="89"/>
      <c r="U103" s="202"/>
      <c r="V103" s="205"/>
      <c r="W103" s="449"/>
      <c r="X103" s="402"/>
      <c r="Y103" s="402"/>
      <c r="Z103" s="400"/>
    </row>
    <row r="104" spans="1:27" s="67" customFormat="1" ht="12" hidden="1" customHeight="1" x14ac:dyDescent="0.2">
      <c r="A104" s="454">
        <f t="shared" ref="A104" si="162">1+A101</f>
        <v>4</v>
      </c>
      <c r="B104" s="395"/>
      <c r="C104" s="396"/>
      <c r="D104" s="348"/>
      <c r="E104" s="351"/>
      <c r="F104" s="354"/>
      <c r="G104" s="348"/>
      <c r="H104" s="351"/>
      <c r="I104" s="354"/>
      <c r="J104" s="403"/>
      <c r="K104" s="410">
        <f t="shared" si="132"/>
        <v>0</v>
      </c>
      <c r="L104" s="381">
        <f t="shared" ref="L104" si="163">M104+R104</f>
        <v>0</v>
      </c>
      <c r="M104" s="381">
        <f t="shared" ref="M104" si="164">N104+O104+P104</f>
        <v>0</v>
      </c>
      <c r="N104" s="359"/>
      <c r="O104" s="360"/>
      <c r="P104" s="360"/>
      <c r="Q104" s="361"/>
      <c r="R104" s="455">
        <f t="shared" ref="R104" si="165">SUM(S105:V105)</f>
        <v>0</v>
      </c>
      <c r="S104" s="91"/>
      <c r="T104" s="202"/>
      <c r="U104" s="202"/>
      <c r="V104" s="92"/>
      <c r="W104" s="448">
        <f t="shared" ref="W104" si="166">(S104+S105)/30</f>
        <v>0</v>
      </c>
      <c r="X104" s="401">
        <f t="shared" ref="X104" si="167">(T104+T105)/30</f>
        <v>0</v>
      </c>
      <c r="Y104" s="401">
        <f t="shared" ref="Y104" si="168">(U104+U105)/30</f>
        <v>0</v>
      </c>
      <c r="Z104" s="399">
        <f t="shared" ref="Z104" si="169">(V104+V105)/30</f>
        <v>0</v>
      </c>
      <c r="AA104" s="65" t="b">
        <f t="shared" ref="AA104" si="170">N104+O104+P104+Q104=SUM(S104:V104)</f>
        <v>1</v>
      </c>
    </row>
    <row r="105" spans="1:27" s="67" customFormat="1" ht="12" hidden="1" customHeight="1" x14ac:dyDescent="0.2">
      <c r="A105" s="454"/>
      <c r="B105" s="395"/>
      <c r="C105" s="396"/>
      <c r="D105" s="349"/>
      <c r="E105" s="352"/>
      <c r="F105" s="355"/>
      <c r="G105" s="349"/>
      <c r="H105" s="352"/>
      <c r="I105" s="355"/>
      <c r="J105" s="403"/>
      <c r="K105" s="411"/>
      <c r="L105" s="382"/>
      <c r="M105" s="382"/>
      <c r="N105" s="359"/>
      <c r="O105" s="360"/>
      <c r="P105" s="360"/>
      <c r="Q105" s="362"/>
      <c r="R105" s="456"/>
      <c r="S105" s="91"/>
      <c r="T105" s="202"/>
      <c r="U105" s="202"/>
      <c r="V105" s="92"/>
      <c r="W105" s="449"/>
      <c r="X105" s="402"/>
      <c r="Y105" s="402"/>
      <c r="Z105" s="400"/>
      <c r="AA105" s="65" t="b">
        <f t="shared" ref="AA105" si="171">R104=SUM(S105:V105)</f>
        <v>1</v>
      </c>
    </row>
    <row r="106" spans="1:27" s="67" customFormat="1" ht="12" hidden="1" customHeight="1" x14ac:dyDescent="0.25">
      <c r="A106" s="454"/>
      <c r="B106" s="395"/>
      <c r="C106" s="396"/>
      <c r="D106" s="349"/>
      <c r="E106" s="352"/>
      <c r="F106" s="355"/>
      <c r="G106" s="350"/>
      <c r="H106" s="353"/>
      <c r="I106" s="356"/>
      <c r="J106" s="403"/>
      <c r="K106" s="412"/>
      <c r="L106" s="415"/>
      <c r="M106" s="415"/>
      <c r="N106" s="359"/>
      <c r="O106" s="360"/>
      <c r="P106" s="360"/>
      <c r="Q106" s="363"/>
      <c r="R106" s="457"/>
      <c r="S106" s="203"/>
      <c r="T106" s="89"/>
      <c r="U106" s="202"/>
      <c r="V106" s="205"/>
      <c r="W106" s="449"/>
      <c r="X106" s="402"/>
      <c r="Y106" s="402"/>
      <c r="Z106" s="400"/>
    </row>
    <row r="107" spans="1:27" s="66" customFormat="1" ht="12" hidden="1" customHeight="1" x14ac:dyDescent="0.2">
      <c r="A107" s="454">
        <f t="shared" ref="A107" si="172">1+A104</f>
        <v>5</v>
      </c>
      <c r="B107" s="395"/>
      <c r="C107" s="396"/>
      <c r="D107" s="348"/>
      <c r="E107" s="351"/>
      <c r="F107" s="354"/>
      <c r="G107" s="348"/>
      <c r="H107" s="351"/>
      <c r="I107" s="354"/>
      <c r="J107" s="403"/>
      <c r="K107" s="410">
        <f t="shared" si="132"/>
        <v>0</v>
      </c>
      <c r="L107" s="381">
        <f t="shared" ref="L107" si="173">M107+R107</f>
        <v>0</v>
      </c>
      <c r="M107" s="381">
        <f t="shared" ref="M107" si="174">N107+O107+P107</f>
        <v>0</v>
      </c>
      <c r="N107" s="359"/>
      <c r="O107" s="360"/>
      <c r="P107" s="360"/>
      <c r="Q107" s="361"/>
      <c r="R107" s="455">
        <f t="shared" ref="R107" si="175">SUM(S108:V108)</f>
        <v>0</v>
      </c>
      <c r="S107" s="91"/>
      <c r="T107" s="202"/>
      <c r="U107" s="202"/>
      <c r="V107" s="92"/>
      <c r="W107" s="448">
        <f t="shared" ref="W107" si="176">(S107+S108)/30</f>
        <v>0</v>
      </c>
      <c r="X107" s="401">
        <f t="shared" ref="X107" si="177">(T107+T108)/30</f>
        <v>0</v>
      </c>
      <c r="Y107" s="401">
        <f t="shared" ref="Y107" si="178">(U107+U108)/30</f>
        <v>0</v>
      </c>
      <c r="Z107" s="399">
        <f t="shared" ref="Z107" si="179">(V107+V108)/30</f>
        <v>0</v>
      </c>
      <c r="AA107" s="65" t="b">
        <f t="shared" ref="AA107" si="180">N107+O107+P107+Q107=SUM(S107:V107)</f>
        <v>1</v>
      </c>
    </row>
    <row r="108" spans="1:27" s="66" customFormat="1" ht="12" hidden="1" customHeight="1" x14ac:dyDescent="0.2">
      <c r="A108" s="454"/>
      <c r="B108" s="395"/>
      <c r="C108" s="396"/>
      <c r="D108" s="349"/>
      <c r="E108" s="352"/>
      <c r="F108" s="355"/>
      <c r="G108" s="349"/>
      <c r="H108" s="352"/>
      <c r="I108" s="355"/>
      <c r="J108" s="403"/>
      <c r="K108" s="411"/>
      <c r="L108" s="382"/>
      <c r="M108" s="382"/>
      <c r="N108" s="359"/>
      <c r="O108" s="360"/>
      <c r="P108" s="360"/>
      <c r="Q108" s="362"/>
      <c r="R108" s="456"/>
      <c r="S108" s="91"/>
      <c r="T108" s="202"/>
      <c r="U108" s="202"/>
      <c r="V108" s="92"/>
      <c r="W108" s="449"/>
      <c r="X108" s="402"/>
      <c r="Y108" s="402"/>
      <c r="Z108" s="400"/>
      <c r="AA108" s="65" t="b">
        <f t="shared" ref="AA108" si="181">R107=SUM(S108:V108)</f>
        <v>1</v>
      </c>
    </row>
    <row r="109" spans="1:27" s="66" customFormat="1" ht="12" hidden="1" customHeight="1" thickBot="1" x14ac:dyDescent="0.3">
      <c r="A109" s="454"/>
      <c r="B109" s="395"/>
      <c r="C109" s="396"/>
      <c r="D109" s="349"/>
      <c r="E109" s="352"/>
      <c r="F109" s="355"/>
      <c r="G109" s="350"/>
      <c r="H109" s="353"/>
      <c r="I109" s="356"/>
      <c r="J109" s="403"/>
      <c r="K109" s="412"/>
      <c r="L109" s="415"/>
      <c r="M109" s="415"/>
      <c r="N109" s="359"/>
      <c r="O109" s="360"/>
      <c r="P109" s="360"/>
      <c r="Q109" s="363"/>
      <c r="R109" s="457"/>
      <c r="S109" s="203"/>
      <c r="T109" s="89"/>
      <c r="U109" s="202"/>
      <c r="V109" s="205"/>
      <c r="W109" s="450"/>
      <c r="X109" s="605"/>
      <c r="Y109" s="605"/>
      <c r="Z109" s="451"/>
      <c r="AA109" s="67"/>
    </row>
    <row r="110" spans="1:27" s="66" customFormat="1" ht="17.25" customHeight="1" thickBot="1" x14ac:dyDescent="0.25">
      <c r="A110" s="445" t="s">
        <v>160</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7"/>
    </row>
    <row r="111" spans="1:27" s="67" customFormat="1" ht="12" hidden="1" customHeight="1" x14ac:dyDescent="0.2">
      <c r="A111" s="820"/>
      <c r="B111" s="452"/>
      <c r="C111" s="453"/>
      <c r="D111" s="413"/>
      <c r="E111" s="414"/>
      <c r="F111" s="409"/>
      <c r="G111" s="413"/>
      <c r="H111" s="414"/>
      <c r="I111" s="409"/>
      <c r="J111" s="608"/>
      <c r="K111" s="410">
        <f t="shared" ref="K111:K120" si="182">L111/30</f>
        <v>0</v>
      </c>
      <c r="L111" s="381">
        <f t="shared" ref="L111" si="183">M111+R111</f>
        <v>0</v>
      </c>
      <c r="M111" s="381">
        <f t="shared" ref="M111" si="184">N111+O111+P111</f>
        <v>0</v>
      </c>
      <c r="N111" s="359"/>
      <c r="O111" s="360"/>
      <c r="P111" s="360"/>
      <c r="Q111" s="361"/>
      <c r="R111" s="455">
        <f t="shared" ref="R111" si="185">SUM(S112:V112)</f>
        <v>0</v>
      </c>
      <c r="S111" s="91"/>
      <c r="T111" s="202"/>
      <c r="U111" s="202"/>
      <c r="V111" s="92"/>
      <c r="W111" s="420">
        <f t="shared" ref="W111" si="186">(S111+S112)/30</f>
        <v>0</v>
      </c>
      <c r="X111" s="427">
        <f t="shared" ref="X111" si="187">(T111+T112)/30</f>
        <v>0</v>
      </c>
      <c r="Y111" s="427">
        <f t="shared" ref="Y111" si="188">(U111+U112)/30</f>
        <v>0</v>
      </c>
      <c r="Z111" s="431">
        <f t="shared" ref="Z111" si="189">(V111+V112)/30</f>
        <v>0</v>
      </c>
      <c r="AA111" s="65" t="b">
        <f t="shared" ref="AA111" si="190">N111+O111+P111+Q111=SUM(S111:V111)</f>
        <v>1</v>
      </c>
    </row>
    <row r="112" spans="1:27" s="67" customFormat="1" ht="12" hidden="1" customHeight="1" x14ac:dyDescent="0.2">
      <c r="A112" s="454"/>
      <c r="B112" s="395"/>
      <c r="C112" s="396"/>
      <c r="D112" s="349"/>
      <c r="E112" s="352"/>
      <c r="F112" s="355"/>
      <c r="G112" s="349"/>
      <c r="H112" s="352"/>
      <c r="I112" s="355"/>
      <c r="J112" s="403"/>
      <c r="K112" s="411"/>
      <c r="L112" s="382"/>
      <c r="M112" s="382"/>
      <c r="N112" s="359"/>
      <c r="O112" s="360"/>
      <c r="P112" s="360"/>
      <c r="Q112" s="362"/>
      <c r="R112" s="456"/>
      <c r="S112" s="91"/>
      <c r="T112" s="202"/>
      <c r="U112" s="202"/>
      <c r="V112" s="92"/>
      <c r="W112" s="421"/>
      <c r="X112" s="428"/>
      <c r="Y112" s="428"/>
      <c r="Z112" s="432"/>
      <c r="AA112" s="65" t="b">
        <f t="shared" ref="AA112" si="191">R111=SUM(S112:V112)</f>
        <v>1</v>
      </c>
    </row>
    <row r="113" spans="1:27" s="67" customFormat="1" ht="12" hidden="1" customHeight="1" x14ac:dyDescent="0.25">
      <c r="A113" s="454"/>
      <c r="B113" s="395"/>
      <c r="C113" s="396"/>
      <c r="D113" s="350"/>
      <c r="E113" s="353"/>
      <c r="F113" s="356"/>
      <c r="G113" s="350"/>
      <c r="H113" s="353"/>
      <c r="I113" s="356"/>
      <c r="J113" s="403"/>
      <c r="K113" s="412"/>
      <c r="L113" s="415"/>
      <c r="M113" s="415"/>
      <c r="N113" s="359"/>
      <c r="O113" s="360"/>
      <c r="P113" s="360"/>
      <c r="Q113" s="363"/>
      <c r="R113" s="457"/>
      <c r="S113" s="203"/>
      <c r="T113" s="89"/>
      <c r="U113" s="202"/>
      <c r="V113" s="205"/>
      <c r="W113" s="422"/>
      <c r="X113" s="429"/>
      <c r="Y113" s="429"/>
      <c r="Z113" s="433"/>
    </row>
    <row r="114" spans="1:27" s="67" customFormat="1" ht="12" hidden="1" customHeight="1" x14ac:dyDescent="0.2">
      <c r="A114" s="454"/>
      <c r="B114" s="395"/>
      <c r="C114" s="396"/>
      <c r="D114" s="348"/>
      <c r="E114" s="351"/>
      <c r="F114" s="354"/>
      <c r="G114" s="348"/>
      <c r="H114" s="351"/>
      <c r="I114" s="354"/>
      <c r="J114" s="403"/>
      <c r="K114" s="410">
        <f t="shared" si="182"/>
        <v>0</v>
      </c>
      <c r="L114" s="381">
        <f t="shared" ref="L114" si="192">M114+R114</f>
        <v>0</v>
      </c>
      <c r="M114" s="381">
        <f t="shared" ref="M114" si="193">N114+O114+P114</f>
        <v>0</v>
      </c>
      <c r="N114" s="359"/>
      <c r="O114" s="360"/>
      <c r="P114" s="360"/>
      <c r="Q114" s="361"/>
      <c r="R114" s="455">
        <f t="shared" ref="R114" si="194">SUM(S115:V115)</f>
        <v>0</v>
      </c>
      <c r="S114" s="91"/>
      <c r="T114" s="202"/>
      <c r="U114" s="202"/>
      <c r="V114" s="92"/>
      <c r="W114" s="420">
        <f t="shared" ref="W114" si="195">(S114+S115)/30</f>
        <v>0</v>
      </c>
      <c r="X114" s="427">
        <f t="shared" ref="X114" si="196">(T114+T115)/30</f>
        <v>0</v>
      </c>
      <c r="Y114" s="427">
        <f t="shared" ref="Y114" si="197">(U114+U115)/30</f>
        <v>0</v>
      </c>
      <c r="Z114" s="431">
        <f t="shared" ref="Z114" si="198">(V114+V115)/30</f>
        <v>0</v>
      </c>
      <c r="AA114" s="65" t="b">
        <f t="shared" ref="AA114" si="199">N114+O114+P114+Q114=SUM(S114:V114)</f>
        <v>1</v>
      </c>
    </row>
    <row r="115" spans="1:27" s="67" customFormat="1" ht="12" hidden="1" customHeight="1" x14ac:dyDescent="0.2">
      <c r="A115" s="454"/>
      <c r="B115" s="395"/>
      <c r="C115" s="396"/>
      <c r="D115" s="349"/>
      <c r="E115" s="352"/>
      <c r="F115" s="355"/>
      <c r="G115" s="349"/>
      <c r="H115" s="352"/>
      <c r="I115" s="355"/>
      <c r="J115" s="403"/>
      <c r="K115" s="411"/>
      <c r="L115" s="382"/>
      <c r="M115" s="382"/>
      <c r="N115" s="359"/>
      <c r="O115" s="360"/>
      <c r="P115" s="360"/>
      <c r="Q115" s="362"/>
      <c r="R115" s="456"/>
      <c r="S115" s="91"/>
      <c r="T115" s="202"/>
      <c r="U115" s="202"/>
      <c r="V115" s="92"/>
      <c r="W115" s="421"/>
      <c r="X115" s="428"/>
      <c r="Y115" s="428"/>
      <c r="Z115" s="432"/>
      <c r="AA115" s="65" t="b">
        <f t="shared" ref="AA115" si="200">R114=SUM(S115:V115)</f>
        <v>1</v>
      </c>
    </row>
    <row r="116" spans="1:27" s="67" customFormat="1" ht="12" hidden="1" customHeight="1" x14ac:dyDescent="0.25">
      <c r="A116" s="454"/>
      <c r="B116" s="395"/>
      <c r="C116" s="396"/>
      <c r="D116" s="350"/>
      <c r="E116" s="353"/>
      <c r="F116" s="356"/>
      <c r="G116" s="350"/>
      <c r="H116" s="353"/>
      <c r="I116" s="356"/>
      <c r="J116" s="403"/>
      <c r="K116" s="412"/>
      <c r="L116" s="415"/>
      <c r="M116" s="415"/>
      <c r="N116" s="359"/>
      <c r="O116" s="360"/>
      <c r="P116" s="360"/>
      <c r="Q116" s="363"/>
      <c r="R116" s="457"/>
      <c r="S116" s="203"/>
      <c r="T116" s="89"/>
      <c r="U116" s="202"/>
      <c r="V116" s="205"/>
      <c r="W116" s="422"/>
      <c r="X116" s="429"/>
      <c r="Y116" s="429"/>
      <c r="Z116" s="433"/>
    </row>
    <row r="117" spans="1:27" s="67" customFormat="1" ht="12" hidden="1" customHeight="1" x14ac:dyDescent="0.2">
      <c r="A117" s="454">
        <f t="shared" ref="A117" si="201">1+A114</f>
        <v>1</v>
      </c>
      <c r="B117" s="395"/>
      <c r="C117" s="396"/>
      <c r="D117" s="348"/>
      <c r="E117" s="351"/>
      <c r="F117" s="354"/>
      <c r="G117" s="348"/>
      <c r="H117" s="351"/>
      <c r="I117" s="354"/>
      <c r="J117" s="403"/>
      <c r="K117" s="410">
        <f t="shared" si="182"/>
        <v>0</v>
      </c>
      <c r="L117" s="381">
        <f t="shared" ref="L117" si="202">M117+R117</f>
        <v>0</v>
      </c>
      <c r="M117" s="381">
        <f t="shared" ref="M117" si="203">N117+O117+P117</f>
        <v>0</v>
      </c>
      <c r="N117" s="359"/>
      <c r="O117" s="360"/>
      <c r="P117" s="360"/>
      <c r="Q117" s="361"/>
      <c r="R117" s="455">
        <f t="shared" ref="R117" si="204">SUM(S118:V118)</f>
        <v>0</v>
      </c>
      <c r="S117" s="91"/>
      <c r="T117" s="202"/>
      <c r="U117" s="202"/>
      <c r="V117" s="92"/>
      <c r="W117" s="420">
        <f t="shared" ref="W117" si="205">(S117+S118)/30</f>
        <v>0</v>
      </c>
      <c r="X117" s="427">
        <f t="shared" ref="X117" si="206">(T117+T118)/30</f>
        <v>0</v>
      </c>
      <c r="Y117" s="427">
        <f t="shared" ref="Y117" si="207">(U117+U118)/30</f>
        <v>0</v>
      </c>
      <c r="Z117" s="431">
        <f t="shared" ref="Z117" si="208">(V117+V118)/30</f>
        <v>0</v>
      </c>
      <c r="AA117" s="65" t="b">
        <f t="shared" ref="AA117" si="209">N117+O117+P117+Q117=SUM(S117:V117)</f>
        <v>1</v>
      </c>
    </row>
    <row r="118" spans="1:27" s="67" customFormat="1" ht="12" hidden="1" customHeight="1" x14ac:dyDescent="0.2">
      <c r="A118" s="454"/>
      <c r="B118" s="395"/>
      <c r="C118" s="396"/>
      <c r="D118" s="349"/>
      <c r="E118" s="352"/>
      <c r="F118" s="355"/>
      <c r="G118" s="349"/>
      <c r="H118" s="352"/>
      <c r="I118" s="355"/>
      <c r="J118" s="403"/>
      <c r="K118" s="411"/>
      <c r="L118" s="382"/>
      <c r="M118" s="382"/>
      <c r="N118" s="359"/>
      <c r="O118" s="360"/>
      <c r="P118" s="360"/>
      <c r="Q118" s="362"/>
      <c r="R118" s="456"/>
      <c r="S118" s="91"/>
      <c r="T118" s="202"/>
      <c r="U118" s="202"/>
      <c r="V118" s="92"/>
      <c r="W118" s="421"/>
      <c r="X118" s="428"/>
      <c r="Y118" s="428"/>
      <c r="Z118" s="432"/>
      <c r="AA118" s="65" t="b">
        <f t="shared" ref="AA118" si="210">R117=SUM(S118:V118)</f>
        <v>1</v>
      </c>
    </row>
    <row r="119" spans="1:27" s="67" customFormat="1" ht="12" hidden="1" customHeight="1" x14ac:dyDescent="0.25">
      <c r="A119" s="454"/>
      <c r="B119" s="395"/>
      <c r="C119" s="396"/>
      <c r="D119" s="350"/>
      <c r="E119" s="353"/>
      <c r="F119" s="356"/>
      <c r="G119" s="350"/>
      <c r="H119" s="353"/>
      <c r="I119" s="356"/>
      <c r="J119" s="403"/>
      <c r="K119" s="412"/>
      <c r="L119" s="415"/>
      <c r="M119" s="415"/>
      <c r="N119" s="359"/>
      <c r="O119" s="360"/>
      <c r="P119" s="360"/>
      <c r="Q119" s="363"/>
      <c r="R119" s="457"/>
      <c r="S119" s="203"/>
      <c r="T119" s="89"/>
      <c r="U119" s="202"/>
      <c r="V119" s="205"/>
      <c r="W119" s="422"/>
      <c r="X119" s="429"/>
      <c r="Y119" s="429"/>
      <c r="Z119" s="433"/>
    </row>
    <row r="120" spans="1:27" s="67" customFormat="1" ht="12" hidden="1" customHeight="1" x14ac:dyDescent="0.2">
      <c r="A120" s="454">
        <f t="shared" ref="A120" si="211">1+A117</f>
        <v>2</v>
      </c>
      <c r="B120" s="395"/>
      <c r="C120" s="396"/>
      <c r="D120" s="348"/>
      <c r="E120" s="351"/>
      <c r="F120" s="354"/>
      <c r="G120" s="348"/>
      <c r="H120" s="351"/>
      <c r="I120" s="354"/>
      <c r="J120" s="403"/>
      <c r="K120" s="410">
        <f t="shared" si="182"/>
        <v>0</v>
      </c>
      <c r="L120" s="381">
        <f t="shared" ref="L120" si="212">M120+R120</f>
        <v>0</v>
      </c>
      <c r="M120" s="381">
        <f t="shared" ref="M120" si="213">N120+O120+P120</f>
        <v>0</v>
      </c>
      <c r="N120" s="359"/>
      <c r="O120" s="360"/>
      <c r="P120" s="360"/>
      <c r="Q120" s="361"/>
      <c r="R120" s="455">
        <f t="shared" ref="R120" si="214">SUM(S121:V121)</f>
        <v>0</v>
      </c>
      <c r="S120" s="91"/>
      <c r="T120" s="202"/>
      <c r="U120" s="202"/>
      <c r="V120" s="92"/>
      <c r="W120" s="420">
        <f t="shared" ref="W120" si="215">(S120+S121)/30</f>
        <v>0</v>
      </c>
      <c r="X120" s="427">
        <f t="shared" ref="X120" si="216">(T120+T121)/30</f>
        <v>0</v>
      </c>
      <c r="Y120" s="427">
        <f t="shared" ref="Y120" si="217">(U120+U121)/30</f>
        <v>0</v>
      </c>
      <c r="Z120" s="431">
        <f t="shared" ref="Z120" si="218">(V120+V121)/30</f>
        <v>0</v>
      </c>
      <c r="AA120" s="65" t="b">
        <f t="shared" ref="AA120" si="219">N120+O120+P120+Q120=SUM(S120:V120)</f>
        <v>1</v>
      </c>
    </row>
    <row r="121" spans="1:27" s="67" customFormat="1" ht="12" hidden="1" customHeight="1" x14ac:dyDescent="0.2">
      <c r="A121" s="454"/>
      <c r="B121" s="395"/>
      <c r="C121" s="396"/>
      <c r="D121" s="349"/>
      <c r="E121" s="352"/>
      <c r="F121" s="355"/>
      <c r="G121" s="349"/>
      <c r="H121" s="352"/>
      <c r="I121" s="355"/>
      <c r="J121" s="403"/>
      <c r="K121" s="411"/>
      <c r="L121" s="382"/>
      <c r="M121" s="382"/>
      <c r="N121" s="359"/>
      <c r="O121" s="360"/>
      <c r="P121" s="360"/>
      <c r="Q121" s="362"/>
      <c r="R121" s="456"/>
      <c r="S121" s="91"/>
      <c r="T121" s="202"/>
      <c r="U121" s="202"/>
      <c r="V121" s="92"/>
      <c r="W121" s="421"/>
      <c r="X121" s="428"/>
      <c r="Y121" s="428"/>
      <c r="Z121" s="432"/>
      <c r="AA121" s="65" t="b">
        <f t="shared" ref="AA121" si="220">R120=SUM(S121:V121)</f>
        <v>1</v>
      </c>
    </row>
    <row r="122" spans="1:27" s="67" customFormat="1" ht="12" hidden="1" customHeight="1" thickBot="1" x14ac:dyDescent="0.3">
      <c r="A122" s="454"/>
      <c r="B122" s="395"/>
      <c r="C122" s="396"/>
      <c r="D122" s="350"/>
      <c r="E122" s="353"/>
      <c r="F122" s="356"/>
      <c r="G122" s="350"/>
      <c r="H122" s="353"/>
      <c r="I122" s="356"/>
      <c r="J122" s="403"/>
      <c r="K122" s="412"/>
      <c r="L122" s="415"/>
      <c r="M122" s="415"/>
      <c r="N122" s="359"/>
      <c r="O122" s="360"/>
      <c r="P122" s="360"/>
      <c r="Q122" s="363"/>
      <c r="R122" s="457"/>
      <c r="S122" s="203"/>
      <c r="T122" s="89"/>
      <c r="U122" s="202"/>
      <c r="V122" s="205"/>
      <c r="W122" s="422"/>
      <c r="X122" s="429"/>
      <c r="Y122" s="429"/>
      <c r="Z122" s="433"/>
    </row>
    <row r="123" spans="1:27" s="67" customFormat="1" ht="12" customHeight="1" x14ac:dyDescent="0.2">
      <c r="A123" s="454">
        <v>18</v>
      </c>
      <c r="B123" s="452" t="s">
        <v>106</v>
      </c>
      <c r="C123" s="818" t="s">
        <v>163</v>
      </c>
      <c r="D123" s="348">
        <v>2</v>
      </c>
      <c r="E123" s="351"/>
      <c r="F123" s="354"/>
      <c r="G123" s="348">
        <v>1</v>
      </c>
      <c r="H123" s="351"/>
      <c r="I123" s="354"/>
      <c r="J123" s="791"/>
      <c r="K123" s="506">
        <f t="shared" ref="K123" si="221">L123/30</f>
        <v>5</v>
      </c>
      <c r="L123" s="357">
        <f t="shared" ref="L123" si="222">M123+R123</f>
        <v>150</v>
      </c>
      <c r="M123" s="357">
        <f>N123+O123+P123+Q123</f>
        <v>74</v>
      </c>
      <c r="N123" s="361">
        <v>2</v>
      </c>
      <c r="O123" s="361">
        <v>60</v>
      </c>
      <c r="P123" s="361">
        <v>4</v>
      </c>
      <c r="Q123" s="361">
        <v>8</v>
      </c>
      <c r="R123" s="364">
        <f t="shared" ref="R123" si="223">SUM(S124:V124)</f>
        <v>76</v>
      </c>
      <c r="S123" s="218">
        <v>44</v>
      </c>
      <c r="T123" s="217">
        <v>30</v>
      </c>
      <c r="U123" s="216"/>
      <c r="V123" s="214"/>
      <c r="W123" s="435">
        <f t="shared" ref="W123" si="224">(S123+S124)/30</f>
        <v>3</v>
      </c>
      <c r="X123" s="438">
        <f t="shared" ref="X123" si="225">(T123+T124)/30</f>
        <v>2</v>
      </c>
      <c r="Y123" s="438">
        <f t="shared" ref="Y123" si="226">(U123+U124)/30</f>
        <v>0</v>
      </c>
      <c r="Z123" s="440">
        <f t="shared" ref="Z123" si="227">(V123+V124)/30</f>
        <v>0</v>
      </c>
      <c r="AA123" s="65" t="b">
        <f>N123+O123+P123+Q123=SUM(S123:V123)</f>
        <v>1</v>
      </c>
    </row>
    <row r="124" spans="1:27" s="67" customFormat="1" ht="12" customHeight="1" x14ac:dyDescent="0.2">
      <c r="A124" s="454"/>
      <c r="B124" s="395"/>
      <c r="C124" s="818"/>
      <c r="D124" s="349"/>
      <c r="E124" s="352"/>
      <c r="F124" s="355"/>
      <c r="G124" s="349"/>
      <c r="H124" s="352"/>
      <c r="I124" s="355"/>
      <c r="J124" s="791"/>
      <c r="K124" s="507"/>
      <c r="L124" s="358"/>
      <c r="M124" s="358"/>
      <c r="N124" s="362"/>
      <c r="O124" s="362"/>
      <c r="P124" s="362"/>
      <c r="Q124" s="362"/>
      <c r="R124" s="365"/>
      <c r="S124" s="213">
        <v>46</v>
      </c>
      <c r="T124" s="216">
        <v>30</v>
      </c>
      <c r="U124" s="216"/>
      <c r="V124" s="212"/>
      <c r="W124" s="436"/>
      <c r="X124" s="439"/>
      <c r="Y124" s="439"/>
      <c r="Z124" s="441"/>
      <c r="AA124" s="65" t="b">
        <f>R123=SUM(S124:V124)</f>
        <v>1</v>
      </c>
    </row>
    <row r="125" spans="1:27" s="67" customFormat="1" ht="12" customHeight="1" x14ac:dyDescent="0.25">
      <c r="A125" s="454"/>
      <c r="B125" s="395"/>
      <c r="C125" s="819"/>
      <c r="D125" s="349"/>
      <c r="E125" s="352"/>
      <c r="F125" s="355"/>
      <c r="G125" s="349"/>
      <c r="H125" s="352"/>
      <c r="I125" s="355"/>
      <c r="J125" s="792"/>
      <c r="K125" s="507"/>
      <c r="L125" s="358"/>
      <c r="M125" s="358"/>
      <c r="N125" s="362"/>
      <c r="O125" s="362"/>
      <c r="P125" s="362"/>
      <c r="Q125" s="362"/>
      <c r="R125" s="365"/>
      <c r="S125" s="89" t="s">
        <v>216</v>
      </c>
      <c r="T125" s="90" t="s">
        <v>111</v>
      </c>
      <c r="U125" s="252"/>
      <c r="V125" s="89"/>
      <c r="W125" s="437"/>
      <c r="X125" s="401"/>
      <c r="Y125" s="401"/>
      <c r="Z125" s="430"/>
    </row>
    <row r="126" spans="1:27" s="83" customFormat="1" ht="12" customHeight="1" x14ac:dyDescent="0.2">
      <c r="A126" s="360">
        <f t="shared" ref="A126" si="228">1+A123</f>
        <v>19</v>
      </c>
      <c r="B126" s="395" t="s">
        <v>151</v>
      </c>
      <c r="C126" s="396" t="s">
        <v>119</v>
      </c>
      <c r="D126" s="348">
        <v>4</v>
      </c>
      <c r="E126" s="351"/>
      <c r="F126" s="354"/>
      <c r="G126" s="348">
        <v>3</v>
      </c>
      <c r="H126" s="351"/>
      <c r="I126" s="354"/>
      <c r="J126" s="403"/>
      <c r="K126" s="675">
        <f t="shared" ref="K126" si="229">L126/30</f>
        <v>4</v>
      </c>
      <c r="L126" s="416">
        <f t="shared" ref="L126" si="230">M126+R126</f>
        <v>120</v>
      </c>
      <c r="M126" s="357">
        <f t="shared" ref="M126" si="231">N126+O126+P126+Q126</f>
        <v>60</v>
      </c>
      <c r="N126" s="360">
        <v>6</v>
      </c>
      <c r="O126" s="360">
        <v>28</v>
      </c>
      <c r="P126" s="360">
        <v>20</v>
      </c>
      <c r="Q126" s="361">
        <v>6</v>
      </c>
      <c r="R126" s="364">
        <f t="shared" ref="R126" si="232">SUM(S127:V127)</f>
        <v>60</v>
      </c>
      <c r="S126" s="213"/>
      <c r="T126" s="216"/>
      <c r="U126" s="213">
        <v>30</v>
      </c>
      <c r="V126" s="92">
        <v>30</v>
      </c>
      <c r="W126" s="448">
        <f t="shared" ref="W126:Z126" si="233">(S126+S127)/30</f>
        <v>0</v>
      </c>
      <c r="X126" s="438">
        <f t="shared" si="233"/>
        <v>0</v>
      </c>
      <c r="Y126" s="438">
        <f t="shared" si="233"/>
        <v>2</v>
      </c>
      <c r="Z126" s="440">
        <f t="shared" si="233"/>
        <v>2</v>
      </c>
      <c r="AA126" s="68" t="b">
        <f>N126+O126+P126+Q126=SUM(S126:V126)</f>
        <v>1</v>
      </c>
    </row>
    <row r="127" spans="1:27" s="83" customFormat="1" ht="12" customHeight="1" x14ac:dyDescent="0.2">
      <c r="A127" s="360"/>
      <c r="B127" s="395"/>
      <c r="C127" s="396"/>
      <c r="D127" s="349"/>
      <c r="E127" s="352"/>
      <c r="F127" s="355"/>
      <c r="G127" s="349"/>
      <c r="H127" s="352"/>
      <c r="I127" s="355"/>
      <c r="J127" s="403"/>
      <c r="K127" s="676"/>
      <c r="L127" s="417"/>
      <c r="M127" s="358"/>
      <c r="N127" s="360"/>
      <c r="O127" s="360"/>
      <c r="P127" s="360"/>
      <c r="Q127" s="362"/>
      <c r="R127" s="365"/>
      <c r="S127" s="213"/>
      <c r="T127" s="216"/>
      <c r="U127" s="213">
        <v>30</v>
      </c>
      <c r="V127" s="92">
        <v>30</v>
      </c>
      <c r="W127" s="449"/>
      <c r="X127" s="439"/>
      <c r="Y127" s="439"/>
      <c r="Z127" s="441"/>
      <c r="AA127" s="68" t="b">
        <f>R126=SUM(S127:V127)</f>
        <v>1</v>
      </c>
    </row>
    <row r="128" spans="1:27" s="83" customFormat="1" ht="12" customHeight="1" thickBot="1" x14ac:dyDescent="0.25">
      <c r="A128" s="360"/>
      <c r="B128" s="395"/>
      <c r="C128" s="396"/>
      <c r="D128" s="350"/>
      <c r="E128" s="353"/>
      <c r="F128" s="356"/>
      <c r="G128" s="350"/>
      <c r="H128" s="353"/>
      <c r="I128" s="356"/>
      <c r="J128" s="403"/>
      <c r="K128" s="676"/>
      <c r="L128" s="417"/>
      <c r="M128" s="358"/>
      <c r="N128" s="418"/>
      <c r="O128" s="418"/>
      <c r="P128" s="418"/>
      <c r="Q128" s="424"/>
      <c r="R128" s="365"/>
      <c r="S128" s="254"/>
      <c r="T128" s="254"/>
      <c r="U128" s="254" t="s">
        <v>216</v>
      </c>
      <c r="V128" s="90" t="s">
        <v>111</v>
      </c>
      <c r="W128" s="449"/>
      <c r="X128" s="401"/>
      <c r="Y128" s="401"/>
      <c r="Z128" s="430"/>
      <c r="AA128" s="69"/>
    </row>
    <row r="129" spans="1:27" s="67" customFormat="1" ht="18.75" customHeight="1" thickBot="1" x14ac:dyDescent="0.25">
      <c r="A129" s="445" t="s">
        <v>115</v>
      </c>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7"/>
    </row>
    <row r="130" spans="1:27" s="67" customFormat="1" ht="12" hidden="1" customHeight="1" x14ac:dyDescent="0.2">
      <c r="A130" s="454"/>
      <c r="B130" s="395"/>
      <c r="C130" s="396"/>
      <c r="D130" s="348"/>
      <c r="E130" s="351"/>
      <c r="F130" s="354"/>
      <c r="G130" s="348"/>
      <c r="H130" s="351"/>
      <c r="I130" s="354"/>
      <c r="J130" s="403"/>
      <c r="K130" s="506"/>
      <c r="L130" s="357"/>
      <c r="M130" s="357"/>
      <c r="N130" s="359"/>
      <c r="O130" s="360"/>
      <c r="P130" s="360"/>
      <c r="Q130" s="361"/>
      <c r="R130" s="364"/>
      <c r="S130" s="91"/>
      <c r="T130" s="202"/>
      <c r="U130" s="202"/>
      <c r="V130" s="92"/>
      <c r="W130" s="449"/>
      <c r="X130" s="402"/>
      <c r="Y130" s="434"/>
      <c r="Z130" s="426"/>
      <c r="AA130" s="65"/>
    </row>
    <row r="131" spans="1:27" s="67" customFormat="1" ht="12" hidden="1" customHeight="1" x14ac:dyDescent="0.2">
      <c r="A131" s="454"/>
      <c r="B131" s="395"/>
      <c r="C131" s="396"/>
      <c r="D131" s="349"/>
      <c r="E131" s="352"/>
      <c r="F131" s="355"/>
      <c r="G131" s="349"/>
      <c r="H131" s="352"/>
      <c r="I131" s="355"/>
      <c r="J131" s="403"/>
      <c r="K131" s="507"/>
      <c r="L131" s="358"/>
      <c r="M131" s="358"/>
      <c r="N131" s="359"/>
      <c r="O131" s="360"/>
      <c r="P131" s="360"/>
      <c r="Q131" s="362"/>
      <c r="R131" s="365"/>
      <c r="S131" s="91"/>
      <c r="T131" s="202"/>
      <c r="U131" s="202"/>
      <c r="V131" s="92"/>
      <c r="W131" s="449"/>
      <c r="X131" s="402"/>
      <c r="Y131" s="434"/>
      <c r="Z131" s="426"/>
      <c r="AA131" s="65"/>
    </row>
    <row r="132" spans="1:27" s="67" customFormat="1" ht="12" hidden="1" customHeight="1" thickBot="1" x14ac:dyDescent="0.3">
      <c r="A132" s="454"/>
      <c r="B132" s="395"/>
      <c r="C132" s="492"/>
      <c r="D132" s="350"/>
      <c r="E132" s="353"/>
      <c r="F132" s="356"/>
      <c r="G132" s="350"/>
      <c r="H132" s="353"/>
      <c r="I132" s="356"/>
      <c r="J132" s="403"/>
      <c r="K132" s="507"/>
      <c r="L132" s="358"/>
      <c r="M132" s="358"/>
      <c r="N132" s="359"/>
      <c r="O132" s="360"/>
      <c r="P132" s="360"/>
      <c r="Q132" s="363"/>
      <c r="R132" s="365"/>
      <c r="S132" s="203"/>
      <c r="T132" s="89"/>
      <c r="U132" s="202"/>
      <c r="V132" s="205"/>
      <c r="W132" s="449"/>
      <c r="X132" s="402"/>
      <c r="Y132" s="434"/>
      <c r="Z132" s="426"/>
    </row>
    <row r="133" spans="1:27" s="67" customFormat="1" ht="12" customHeight="1" x14ac:dyDescent="0.2">
      <c r="A133" s="454">
        <v>20</v>
      </c>
      <c r="B133" s="395" t="s">
        <v>152</v>
      </c>
      <c r="C133" s="453" t="s">
        <v>68</v>
      </c>
      <c r="D133" s="413"/>
      <c r="E133" s="414"/>
      <c r="F133" s="409"/>
      <c r="G133" s="413">
        <v>4</v>
      </c>
      <c r="H133" s="414"/>
      <c r="I133" s="409"/>
      <c r="J133" s="608"/>
      <c r="K133" s="506">
        <f t="shared" ref="K133" si="234">L133/30</f>
        <v>6</v>
      </c>
      <c r="L133" s="357">
        <f t="shared" ref="L133" si="235">M133+R133</f>
        <v>180</v>
      </c>
      <c r="M133" s="357">
        <f>N133+O133+P133</f>
        <v>180</v>
      </c>
      <c r="N133" s="419"/>
      <c r="O133" s="394"/>
      <c r="P133" s="394">
        <v>180</v>
      </c>
      <c r="Q133" s="423"/>
      <c r="R133" s="364">
        <f>SUM(S134:V134)</f>
        <v>0</v>
      </c>
      <c r="S133" s="223"/>
      <c r="T133" s="224"/>
      <c r="U133" s="224"/>
      <c r="V133" s="224">
        <v>180</v>
      </c>
      <c r="W133" s="612">
        <f t="shared" ref="W133" si="236">(S133+S134)/30</f>
        <v>0</v>
      </c>
      <c r="X133" s="672">
        <f t="shared" ref="X133" si="237">(T133+T134)/30</f>
        <v>0</v>
      </c>
      <c r="Y133" s="626">
        <f t="shared" ref="Y133" si="238">(U133+U134)/30</f>
        <v>0</v>
      </c>
      <c r="Z133" s="425">
        <f t="shared" ref="Z133" si="239">(V133+V134)/30</f>
        <v>6</v>
      </c>
      <c r="AA133" s="65" t="b">
        <f t="shared" ref="AA133" si="240">N133+O133+P133+Q133=SUM(S133:V133)</f>
        <v>1</v>
      </c>
    </row>
    <row r="134" spans="1:27" s="67" customFormat="1" ht="12" customHeight="1" x14ac:dyDescent="0.2">
      <c r="A134" s="454"/>
      <c r="B134" s="395"/>
      <c r="C134" s="396"/>
      <c r="D134" s="349"/>
      <c r="E134" s="352"/>
      <c r="F134" s="355"/>
      <c r="G134" s="349"/>
      <c r="H134" s="352"/>
      <c r="I134" s="355"/>
      <c r="J134" s="403"/>
      <c r="K134" s="507"/>
      <c r="L134" s="358"/>
      <c r="M134" s="358"/>
      <c r="N134" s="359"/>
      <c r="O134" s="360"/>
      <c r="P134" s="360"/>
      <c r="Q134" s="362"/>
      <c r="R134" s="365"/>
      <c r="S134" s="203"/>
      <c r="T134" s="202"/>
      <c r="U134" s="202"/>
      <c r="V134" s="205"/>
      <c r="W134" s="449"/>
      <c r="X134" s="402"/>
      <c r="Y134" s="434"/>
      <c r="Z134" s="426"/>
      <c r="AA134" s="65" t="b">
        <f t="shared" ref="AA134" si="241">R133=SUM(S134:V134)</f>
        <v>1</v>
      </c>
    </row>
    <row r="135" spans="1:27" s="67" customFormat="1" ht="12" customHeight="1" x14ac:dyDescent="0.25">
      <c r="A135" s="454"/>
      <c r="B135" s="395"/>
      <c r="C135" s="396"/>
      <c r="D135" s="350"/>
      <c r="E135" s="353"/>
      <c r="F135" s="356"/>
      <c r="G135" s="350"/>
      <c r="H135" s="353"/>
      <c r="I135" s="356"/>
      <c r="J135" s="403"/>
      <c r="K135" s="507"/>
      <c r="L135" s="358"/>
      <c r="M135" s="358"/>
      <c r="N135" s="359"/>
      <c r="O135" s="360"/>
      <c r="P135" s="360"/>
      <c r="Q135" s="363"/>
      <c r="R135" s="365"/>
      <c r="S135" s="203"/>
      <c r="T135" s="202"/>
      <c r="U135" s="202"/>
      <c r="V135" s="89" t="s">
        <v>216</v>
      </c>
      <c r="W135" s="449"/>
      <c r="X135" s="402"/>
      <c r="Y135" s="434"/>
      <c r="Z135" s="426"/>
    </row>
    <row r="136" spans="1:27" s="67" customFormat="1" ht="12" hidden="1" customHeight="1" x14ac:dyDescent="0.2">
      <c r="A136" s="454"/>
      <c r="B136" s="395"/>
      <c r="C136" s="396"/>
      <c r="D136" s="348"/>
      <c r="E136" s="351"/>
      <c r="F136" s="354"/>
      <c r="G136" s="348"/>
      <c r="H136" s="351"/>
      <c r="I136" s="354"/>
      <c r="J136" s="403"/>
      <c r="K136" s="404"/>
      <c r="L136" s="406"/>
      <c r="M136" s="408"/>
      <c r="N136" s="360"/>
      <c r="O136" s="360"/>
      <c r="P136" s="403"/>
      <c r="Q136" s="361"/>
      <c r="R136" s="616"/>
      <c r="S136" s="203"/>
      <c r="T136" s="203"/>
      <c r="U136" s="202"/>
      <c r="V136" s="205"/>
      <c r="W136" s="448"/>
      <c r="X136" s="401"/>
      <c r="Y136" s="442"/>
      <c r="Z136" s="430"/>
      <c r="AA136" s="65" t="b">
        <f t="shared" ref="AA136" si="242">N136+O136+P136+Q136=SUM(S136:V136)</f>
        <v>1</v>
      </c>
    </row>
    <row r="137" spans="1:27" s="67" customFormat="1" ht="12" hidden="1" customHeight="1" x14ac:dyDescent="0.2">
      <c r="A137" s="454"/>
      <c r="B137" s="395"/>
      <c r="C137" s="396"/>
      <c r="D137" s="349"/>
      <c r="E137" s="352"/>
      <c r="F137" s="355"/>
      <c r="G137" s="349"/>
      <c r="H137" s="352"/>
      <c r="I137" s="355"/>
      <c r="J137" s="403"/>
      <c r="K137" s="405"/>
      <c r="L137" s="407"/>
      <c r="M137" s="408"/>
      <c r="N137" s="360"/>
      <c r="O137" s="360"/>
      <c r="P137" s="403"/>
      <c r="Q137" s="362"/>
      <c r="R137" s="616"/>
      <c r="S137" s="203"/>
      <c r="T137" s="203"/>
      <c r="U137" s="202"/>
      <c r="V137" s="205"/>
      <c r="W137" s="449"/>
      <c r="X137" s="402"/>
      <c r="Y137" s="434"/>
      <c r="Z137" s="426"/>
      <c r="AA137" s="65" t="b">
        <f t="shared" ref="AA137" si="243">R136=SUM(S137:V137)</f>
        <v>1</v>
      </c>
    </row>
    <row r="138" spans="1:27" s="67" customFormat="1" ht="12" hidden="1" customHeight="1" thickBot="1" x14ac:dyDescent="0.3">
      <c r="A138" s="454"/>
      <c r="B138" s="395"/>
      <c r="C138" s="396"/>
      <c r="D138" s="350"/>
      <c r="E138" s="353"/>
      <c r="F138" s="356"/>
      <c r="G138" s="350"/>
      <c r="H138" s="353"/>
      <c r="I138" s="356"/>
      <c r="J138" s="403"/>
      <c r="K138" s="405"/>
      <c r="L138" s="407"/>
      <c r="M138" s="406"/>
      <c r="N138" s="361"/>
      <c r="O138" s="361"/>
      <c r="P138" s="348"/>
      <c r="Q138" s="362"/>
      <c r="R138" s="616"/>
      <c r="S138" s="89"/>
      <c r="T138" s="89"/>
      <c r="U138" s="202"/>
      <c r="V138" s="205"/>
      <c r="W138" s="449"/>
      <c r="X138" s="438"/>
      <c r="Y138" s="434"/>
      <c r="Z138" s="426"/>
    </row>
    <row r="139" spans="1:27" s="141" customFormat="1" ht="12" customHeight="1" x14ac:dyDescent="0.2">
      <c r="A139" s="627">
        <v>21</v>
      </c>
      <c r="B139" s="366" t="s">
        <v>241</v>
      </c>
      <c r="C139" s="369" t="s">
        <v>159</v>
      </c>
      <c r="D139" s="465"/>
      <c r="E139" s="468"/>
      <c r="F139" s="508"/>
      <c r="G139" s="465"/>
      <c r="H139" s="468"/>
      <c r="I139" s="508"/>
      <c r="J139" s="372"/>
      <c r="K139" s="375">
        <f>L139/30</f>
        <v>11</v>
      </c>
      <c r="L139" s="378">
        <f>M139+R139</f>
        <v>330</v>
      </c>
      <c r="M139" s="378">
        <f>N139+O139+P139+Q139</f>
        <v>330</v>
      </c>
      <c r="N139" s="381"/>
      <c r="O139" s="384"/>
      <c r="P139" s="384">
        <v>330</v>
      </c>
      <c r="Q139" s="384"/>
      <c r="R139" s="387">
        <f>SUM(S140:V140)</f>
        <v>0</v>
      </c>
      <c r="S139" s="145"/>
      <c r="T139" s="146"/>
      <c r="U139" s="147"/>
      <c r="V139" s="253">
        <v>330</v>
      </c>
      <c r="W139" s="634">
        <f>(S139+S140)/30</f>
        <v>0</v>
      </c>
      <c r="X139" s="525">
        <f>(T139+T140)/30</f>
        <v>0</v>
      </c>
      <c r="Y139" s="525">
        <f>(U139+U140)/30</f>
        <v>0</v>
      </c>
      <c r="Z139" s="643">
        <f>(V139+V140)/30</f>
        <v>11</v>
      </c>
      <c r="AA139" s="65" t="b">
        <f>N139+O139+P139+Q139=SUM(S139:V139)</f>
        <v>1</v>
      </c>
    </row>
    <row r="140" spans="1:27" s="141" customFormat="1" ht="12" customHeight="1" x14ac:dyDescent="0.2">
      <c r="A140" s="628"/>
      <c r="B140" s="367"/>
      <c r="C140" s="370"/>
      <c r="D140" s="466"/>
      <c r="E140" s="469"/>
      <c r="F140" s="485"/>
      <c r="G140" s="466"/>
      <c r="H140" s="469"/>
      <c r="I140" s="485"/>
      <c r="J140" s="373"/>
      <c r="K140" s="376"/>
      <c r="L140" s="379"/>
      <c r="M140" s="379"/>
      <c r="N140" s="382"/>
      <c r="O140" s="385"/>
      <c r="P140" s="385"/>
      <c r="Q140" s="385"/>
      <c r="R140" s="388"/>
      <c r="S140" s="148"/>
      <c r="T140" s="173"/>
      <c r="U140" s="172"/>
      <c r="V140" s="171"/>
      <c r="W140" s="634"/>
      <c r="X140" s="525"/>
      <c r="Y140" s="525"/>
      <c r="Z140" s="643"/>
      <c r="AA140" s="65" t="b">
        <f>R139=SUM(S140:V140)</f>
        <v>1</v>
      </c>
    </row>
    <row r="141" spans="1:27" s="67" customFormat="1" ht="12" hidden="1" customHeight="1" x14ac:dyDescent="0.2">
      <c r="A141" s="628"/>
      <c r="B141" s="367"/>
      <c r="C141" s="370"/>
      <c r="D141" s="348"/>
      <c r="E141" s="351"/>
      <c r="F141" s="354"/>
      <c r="G141" s="348"/>
      <c r="H141" s="351"/>
      <c r="I141" s="354"/>
      <c r="J141" s="373"/>
      <c r="K141" s="376"/>
      <c r="L141" s="379"/>
      <c r="M141" s="379"/>
      <c r="N141" s="382"/>
      <c r="O141" s="385"/>
      <c r="P141" s="385"/>
      <c r="Q141" s="385"/>
      <c r="R141" s="388"/>
      <c r="S141" s="91"/>
      <c r="T141" s="126"/>
      <c r="U141" s="126"/>
      <c r="V141" s="92"/>
      <c r="W141" s="420">
        <f t="shared" ref="W141" si="244">(S141+S142)/30</f>
        <v>0</v>
      </c>
      <c r="X141" s="427">
        <f t="shared" ref="X141" si="245">(T141+T142)/30</f>
        <v>0</v>
      </c>
      <c r="Y141" s="427">
        <f t="shared" ref="Y141" si="246">(U141+U142)/30</f>
        <v>0</v>
      </c>
      <c r="Z141" s="431">
        <f t="shared" ref="Z141" si="247">(V141+V142)/30</f>
        <v>0</v>
      </c>
      <c r="AA141" s="65" t="b">
        <f t="shared" ref="AA141" si="248">N141+O141+P141+Q141=SUM(S141:V141)</f>
        <v>1</v>
      </c>
    </row>
    <row r="142" spans="1:27" s="67" customFormat="1" ht="12" hidden="1" customHeight="1" x14ac:dyDescent="0.2">
      <c r="A142" s="628"/>
      <c r="B142" s="367"/>
      <c r="C142" s="370"/>
      <c r="D142" s="349"/>
      <c r="E142" s="352"/>
      <c r="F142" s="355"/>
      <c r="G142" s="349"/>
      <c r="H142" s="352"/>
      <c r="I142" s="355"/>
      <c r="J142" s="373"/>
      <c r="K142" s="376"/>
      <c r="L142" s="379"/>
      <c r="M142" s="379"/>
      <c r="N142" s="382"/>
      <c r="O142" s="385"/>
      <c r="P142" s="385"/>
      <c r="Q142" s="385"/>
      <c r="R142" s="388"/>
      <c r="S142" s="91"/>
      <c r="T142" s="126"/>
      <c r="U142" s="126"/>
      <c r="V142" s="92"/>
      <c r="W142" s="421"/>
      <c r="X142" s="428"/>
      <c r="Y142" s="428"/>
      <c r="Z142" s="432"/>
      <c r="AA142" s="65" t="b">
        <f t="shared" ref="AA142" si="249">R141=SUM(S142:V142)</f>
        <v>1</v>
      </c>
    </row>
    <row r="143" spans="1:27" s="67" customFormat="1" ht="12" hidden="1" customHeight="1" x14ac:dyDescent="0.25">
      <c r="A143" s="628"/>
      <c r="B143" s="367"/>
      <c r="C143" s="370"/>
      <c r="D143" s="350"/>
      <c r="E143" s="353"/>
      <c r="F143" s="356"/>
      <c r="G143" s="350"/>
      <c r="H143" s="353"/>
      <c r="I143" s="356"/>
      <c r="J143" s="373"/>
      <c r="K143" s="376"/>
      <c r="L143" s="379"/>
      <c r="M143" s="379"/>
      <c r="N143" s="382"/>
      <c r="O143" s="385"/>
      <c r="P143" s="385"/>
      <c r="Q143" s="385"/>
      <c r="R143" s="388"/>
      <c r="S143" s="125"/>
      <c r="T143" s="89"/>
      <c r="U143" s="126"/>
      <c r="V143" s="130"/>
      <c r="W143" s="422"/>
      <c r="X143" s="429"/>
      <c r="Y143" s="429"/>
      <c r="Z143" s="433"/>
    </row>
    <row r="144" spans="1:27" s="67" customFormat="1" ht="12" hidden="1" customHeight="1" x14ac:dyDescent="0.2">
      <c r="A144" s="628"/>
      <c r="B144" s="367"/>
      <c r="C144" s="370"/>
      <c r="D144" s="348"/>
      <c r="E144" s="351"/>
      <c r="F144" s="354"/>
      <c r="G144" s="348"/>
      <c r="H144" s="351"/>
      <c r="I144" s="354"/>
      <c r="J144" s="373"/>
      <c r="K144" s="376"/>
      <c r="L144" s="379"/>
      <c r="M144" s="379"/>
      <c r="N144" s="382"/>
      <c r="O144" s="385"/>
      <c r="P144" s="385"/>
      <c r="Q144" s="385"/>
      <c r="R144" s="388"/>
      <c r="S144" s="91"/>
      <c r="T144" s="126"/>
      <c r="U144" s="126"/>
      <c r="V144" s="92"/>
      <c r="W144" s="420">
        <f t="shared" ref="W144" si="250">(S144+S145)/30</f>
        <v>0</v>
      </c>
      <c r="X144" s="427">
        <f t="shared" ref="X144" si="251">(T144+T145)/30</f>
        <v>0</v>
      </c>
      <c r="Y144" s="427">
        <f t="shared" ref="Y144" si="252">(U144+U145)/30</f>
        <v>0</v>
      </c>
      <c r="Z144" s="431">
        <f t="shared" ref="Z144" si="253">(V144+V145)/30</f>
        <v>0</v>
      </c>
      <c r="AA144" s="65" t="b">
        <f t="shared" ref="AA144" si="254">N144+O144+P144+Q144=SUM(S144:V144)</f>
        <v>1</v>
      </c>
    </row>
    <row r="145" spans="1:30" s="67" customFormat="1" ht="12" hidden="1" customHeight="1" x14ac:dyDescent="0.2">
      <c r="A145" s="628"/>
      <c r="B145" s="367"/>
      <c r="C145" s="370"/>
      <c r="D145" s="349"/>
      <c r="E145" s="352"/>
      <c r="F145" s="355"/>
      <c r="G145" s="349"/>
      <c r="H145" s="352"/>
      <c r="I145" s="355"/>
      <c r="J145" s="373"/>
      <c r="K145" s="376"/>
      <c r="L145" s="379"/>
      <c r="M145" s="379"/>
      <c r="N145" s="382"/>
      <c r="O145" s="385"/>
      <c r="P145" s="385"/>
      <c r="Q145" s="385"/>
      <c r="R145" s="388"/>
      <c r="S145" s="91"/>
      <c r="T145" s="126"/>
      <c r="U145" s="126"/>
      <c r="V145" s="92"/>
      <c r="W145" s="421"/>
      <c r="X145" s="428"/>
      <c r="Y145" s="428"/>
      <c r="Z145" s="432"/>
      <c r="AA145" s="65" t="b">
        <f t="shared" ref="AA145" si="255">R144=SUM(S145:V145)</f>
        <v>1</v>
      </c>
    </row>
    <row r="146" spans="1:30" s="67" customFormat="1" ht="12" hidden="1" customHeight="1" x14ac:dyDescent="0.25">
      <c r="A146" s="628"/>
      <c r="B146" s="367"/>
      <c r="C146" s="370"/>
      <c r="D146" s="350"/>
      <c r="E146" s="353"/>
      <c r="F146" s="356"/>
      <c r="G146" s="350"/>
      <c r="H146" s="353"/>
      <c r="I146" s="356"/>
      <c r="J146" s="373"/>
      <c r="K146" s="376"/>
      <c r="L146" s="379"/>
      <c r="M146" s="379"/>
      <c r="N146" s="382"/>
      <c r="O146" s="385"/>
      <c r="P146" s="385"/>
      <c r="Q146" s="385"/>
      <c r="R146" s="388"/>
      <c r="S146" s="125"/>
      <c r="T146" s="89"/>
      <c r="U146" s="126"/>
      <c r="V146" s="130"/>
      <c r="W146" s="422"/>
      <c r="X146" s="429"/>
      <c r="Y146" s="429"/>
      <c r="Z146" s="433"/>
    </row>
    <row r="147" spans="1:30" s="67" customFormat="1" ht="12" hidden="1" customHeight="1" x14ac:dyDescent="0.2">
      <c r="A147" s="628"/>
      <c r="B147" s="367"/>
      <c r="C147" s="370"/>
      <c r="D147" s="348"/>
      <c r="E147" s="351"/>
      <c r="F147" s="354"/>
      <c r="G147" s="348"/>
      <c r="H147" s="351"/>
      <c r="I147" s="354"/>
      <c r="J147" s="373"/>
      <c r="K147" s="376"/>
      <c r="L147" s="379"/>
      <c r="M147" s="379"/>
      <c r="N147" s="382"/>
      <c r="O147" s="385"/>
      <c r="P147" s="385"/>
      <c r="Q147" s="385"/>
      <c r="R147" s="388"/>
      <c r="S147" s="91"/>
      <c r="T147" s="126"/>
      <c r="U147" s="126"/>
      <c r="V147" s="92"/>
      <c r="W147" s="420">
        <f t="shared" ref="W147" si="256">(S147+S148)/30</f>
        <v>0</v>
      </c>
      <c r="X147" s="427">
        <f t="shared" ref="X147" si="257">(T147+T148)/30</f>
        <v>0</v>
      </c>
      <c r="Y147" s="427">
        <f t="shared" ref="Y147" si="258">(U147+U148)/30</f>
        <v>0</v>
      </c>
      <c r="Z147" s="431">
        <f t="shared" ref="Z147" si="259">(V147+V148)/30</f>
        <v>0</v>
      </c>
      <c r="AA147" s="65" t="b">
        <f t="shared" ref="AA147" si="260">N147+O147+P147+Q147=SUM(S147:V147)</f>
        <v>1</v>
      </c>
    </row>
    <row r="148" spans="1:30" s="67" customFormat="1" ht="12" hidden="1" customHeight="1" x14ac:dyDescent="0.2">
      <c r="A148" s="628"/>
      <c r="B148" s="367"/>
      <c r="C148" s="370"/>
      <c r="D148" s="349"/>
      <c r="E148" s="352"/>
      <c r="F148" s="355"/>
      <c r="G148" s="349"/>
      <c r="H148" s="352"/>
      <c r="I148" s="355"/>
      <c r="J148" s="373"/>
      <c r="K148" s="376"/>
      <c r="L148" s="379"/>
      <c r="M148" s="379"/>
      <c r="N148" s="382"/>
      <c r="O148" s="385"/>
      <c r="P148" s="385"/>
      <c r="Q148" s="385"/>
      <c r="R148" s="388"/>
      <c r="S148" s="91"/>
      <c r="T148" s="126"/>
      <c r="U148" s="126"/>
      <c r="V148" s="92"/>
      <c r="W148" s="421"/>
      <c r="X148" s="428"/>
      <c r="Y148" s="428"/>
      <c r="Z148" s="432"/>
      <c r="AA148" s="65" t="b">
        <f t="shared" ref="AA148" si="261">R147=SUM(S148:V148)</f>
        <v>1</v>
      </c>
    </row>
    <row r="149" spans="1:30" s="67" customFormat="1" ht="12" hidden="1" customHeight="1" x14ac:dyDescent="0.25">
      <c r="A149" s="628"/>
      <c r="B149" s="367"/>
      <c r="C149" s="370"/>
      <c r="D149" s="349"/>
      <c r="E149" s="352"/>
      <c r="F149" s="355"/>
      <c r="G149" s="349"/>
      <c r="H149" s="352"/>
      <c r="I149" s="355"/>
      <c r="J149" s="373"/>
      <c r="K149" s="376"/>
      <c r="L149" s="379"/>
      <c r="M149" s="379"/>
      <c r="N149" s="382"/>
      <c r="O149" s="385"/>
      <c r="P149" s="385"/>
      <c r="Q149" s="385"/>
      <c r="R149" s="388"/>
      <c r="S149" s="125"/>
      <c r="T149" s="89"/>
      <c r="U149" s="126"/>
      <c r="V149" s="130"/>
      <c r="W149" s="422"/>
      <c r="X149" s="429"/>
      <c r="Y149" s="429"/>
      <c r="Z149" s="433"/>
    </row>
    <row r="150" spans="1:30" s="66" customFormat="1" ht="12" hidden="1" customHeight="1" x14ac:dyDescent="0.2">
      <c r="A150" s="628"/>
      <c r="B150" s="367"/>
      <c r="C150" s="370"/>
      <c r="D150" s="465"/>
      <c r="E150" s="392"/>
      <c r="F150" s="481"/>
      <c r="G150" s="390"/>
      <c r="H150" s="392"/>
      <c r="I150" s="481"/>
      <c r="J150" s="373"/>
      <c r="K150" s="376"/>
      <c r="L150" s="379"/>
      <c r="M150" s="379"/>
      <c r="N150" s="382"/>
      <c r="O150" s="385"/>
      <c r="P150" s="385"/>
      <c r="Q150" s="385"/>
      <c r="R150" s="388"/>
      <c r="S150" s="91"/>
      <c r="T150" s="126"/>
      <c r="U150" s="126"/>
      <c r="V150" s="92"/>
      <c r="W150" s="420">
        <f t="shared" ref="W150" si="262">(S150+S151)/30</f>
        <v>0</v>
      </c>
      <c r="X150" s="427">
        <f t="shared" ref="X150" si="263">(T150+T151)/30</f>
        <v>0</v>
      </c>
      <c r="Y150" s="427">
        <f t="shared" ref="Y150" si="264">(U150+U151)/30</f>
        <v>0</v>
      </c>
      <c r="Z150" s="431">
        <f t="shared" ref="Z150" si="265">(V150+V151)/30</f>
        <v>0</v>
      </c>
      <c r="AA150" s="65" t="b">
        <f t="shared" ref="AA150" si="266">N150+O150+P150+Q150=SUM(S150:V150)</f>
        <v>1</v>
      </c>
    </row>
    <row r="151" spans="1:30" s="66" customFormat="1" ht="12" hidden="1" customHeight="1" x14ac:dyDescent="0.2">
      <c r="A151" s="628"/>
      <c r="B151" s="367"/>
      <c r="C151" s="370"/>
      <c r="D151" s="466"/>
      <c r="E151" s="393"/>
      <c r="F151" s="482"/>
      <c r="G151" s="391"/>
      <c r="H151" s="393"/>
      <c r="I151" s="482"/>
      <c r="J151" s="373"/>
      <c r="K151" s="376"/>
      <c r="L151" s="379"/>
      <c r="M151" s="379"/>
      <c r="N151" s="382"/>
      <c r="O151" s="385"/>
      <c r="P151" s="385"/>
      <c r="Q151" s="385"/>
      <c r="R151" s="388"/>
      <c r="S151" s="91"/>
      <c r="T151" s="126"/>
      <c r="U151" s="126"/>
      <c r="V151" s="92"/>
      <c r="W151" s="421"/>
      <c r="X151" s="428"/>
      <c r="Y151" s="428"/>
      <c r="Z151" s="432"/>
      <c r="AA151" s="65" t="b">
        <f t="shared" ref="AA151" si="267">R150=SUM(S151:V151)</f>
        <v>1</v>
      </c>
    </row>
    <row r="152" spans="1:30" s="66" customFormat="1" ht="15" customHeight="1" thickBot="1" x14ac:dyDescent="0.3">
      <c r="A152" s="629"/>
      <c r="B152" s="368"/>
      <c r="C152" s="371"/>
      <c r="D152" s="466"/>
      <c r="E152" s="393"/>
      <c r="F152" s="482"/>
      <c r="G152" s="391"/>
      <c r="H152" s="393"/>
      <c r="I152" s="482"/>
      <c r="J152" s="374"/>
      <c r="K152" s="377"/>
      <c r="L152" s="380"/>
      <c r="M152" s="380"/>
      <c r="N152" s="383"/>
      <c r="O152" s="386"/>
      <c r="P152" s="386"/>
      <c r="Q152" s="386"/>
      <c r="R152" s="389"/>
      <c r="S152" s="125"/>
      <c r="T152" s="89"/>
      <c r="U152" s="126"/>
      <c r="V152" s="89" t="s">
        <v>111</v>
      </c>
      <c r="W152" s="422"/>
      <c r="X152" s="429"/>
      <c r="Y152" s="429"/>
      <c r="Z152" s="433"/>
      <c r="AA152" s="67"/>
    </row>
    <row r="153" spans="1:30" s="141" customFormat="1" ht="12" customHeight="1" x14ac:dyDescent="0.2">
      <c r="A153" s="622" t="s">
        <v>34</v>
      </c>
      <c r="B153" s="623"/>
      <c r="C153" s="617"/>
      <c r="D153" s="487"/>
      <c r="E153" s="488"/>
      <c r="F153" s="443"/>
      <c r="G153" s="487"/>
      <c r="H153" s="488"/>
      <c r="I153" s="443"/>
      <c r="J153" s="617"/>
      <c r="K153" s="476">
        <f t="shared" ref="K153:R153" si="268">SUM(K31:K75,K77:K109,K111:K152)</f>
        <v>73</v>
      </c>
      <c r="L153" s="471">
        <f t="shared" si="268"/>
        <v>2190</v>
      </c>
      <c r="M153" s="641">
        <f t="shared" si="268"/>
        <v>1400</v>
      </c>
      <c r="N153" s="474">
        <f t="shared" si="268"/>
        <v>104</v>
      </c>
      <c r="O153" s="474">
        <f t="shared" si="268"/>
        <v>320</v>
      </c>
      <c r="P153" s="474">
        <f t="shared" si="268"/>
        <v>904</v>
      </c>
      <c r="Q153" s="474">
        <f t="shared" si="268"/>
        <v>72</v>
      </c>
      <c r="R153" s="458">
        <f t="shared" si="268"/>
        <v>790</v>
      </c>
      <c r="S153" s="138">
        <f t="shared" ref="S153:V154" si="269">S31+S34+S37+S40+S43+S46+S49+S58+S61+S64+S67+S70+S73+S77+S80+S83+S86+S89+S92+S95+S98+S101+S104+S107+S111+S114+S117+S120+S126+S130+S133+S139+S141+S144+S147+S150</f>
        <v>232</v>
      </c>
      <c r="T153" s="139">
        <f t="shared" si="269"/>
        <v>266</v>
      </c>
      <c r="U153" s="139">
        <f t="shared" si="269"/>
        <v>174</v>
      </c>
      <c r="V153" s="140">
        <f>V31+V34+V37+V40+V43+V46+V49+V58+V64+V67+V70+V73+V77+V80+V83+V86+V89+V92+V95+V98+V101+V104+V114+V117+V120+V126+V130+V133+V139+V141+V144+V147+V150+V55+V52</f>
        <v>624</v>
      </c>
      <c r="W153" s="460">
        <f>SUM(W31:W75,W77:W109,W111:W152)</f>
        <v>17.733333333333334</v>
      </c>
      <c r="X153" s="639">
        <f>SUM(X31:X75,X77:X109,X111:X152)</f>
        <v>20.933333333333334</v>
      </c>
      <c r="Y153" s="639">
        <f>SUM(Y31:Y75,Y77:Y109,Y111:Y152)</f>
        <v>9.6</v>
      </c>
      <c r="Z153" s="639">
        <f>SUM(Z31:Z75,Z77:Z109,Z111:Z152)</f>
        <v>24.733333333333334</v>
      </c>
      <c r="AA153" s="141" t="b">
        <f>(S153+S154)/30=W153</f>
        <v>0</v>
      </c>
      <c r="AB153" s="141" t="b">
        <f>(T153+T154)/30=X153</f>
        <v>0</v>
      </c>
      <c r="AC153" s="141" t="b">
        <f>(U153+U154)/30=Y153</f>
        <v>1</v>
      </c>
      <c r="AD153" s="141" t="b">
        <f t="shared" ref="AD153" si="270">(V153+V154)/30=Z153</f>
        <v>0</v>
      </c>
    </row>
    <row r="154" spans="1:30" s="141" customFormat="1" ht="12" customHeight="1" thickBot="1" x14ac:dyDescent="0.25">
      <c r="A154" s="624"/>
      <c r="B154" s="625"/>
      <c r="C154" s="618"/>
      <c r="D154" s="543"/>
      <c r="E154" s="555"/>
      <c r="F154" s="444"/>
      <c r="G154" s="543"/>
      <c r="H154" s="555"/>
      <c r="I154" s="444"/>
      <c r="J154" s="618"/>
      <c r="K154" s="377"/>
      <c r="L154" s="472"/>
      <c r="M154" s="642"/>
      <c r="N154" s="475"/>
      <c r="O154" s="475"/>
      <c r="P154" s="475"/>
      <c r="Q154" s="475"/>
      <c r="R154" s="459"/>
      <c r="S154" s="142">
        <f t="shared" si="269"/>
        <v>210</v>
      </c>
      <c r="T154" s="143">
        <f t="shared" si="269"/>
        <v>242</v>
      </c>
      <c r="U154" s="143">
        <f t="shared" si="269"/>
        <v>114</v>
      </c>
      <c r="V154" s="144">
        <f t="shared" si="269"/>
        <v>54</v>
      </c>
      <c r="W154" s="461"/>
      <c r="X154" s="640"/>
      <c r="Y154" s="640"/>
      <c r="Z154" s="640"/>
      <c r="AA154" s="65" t="b">
        <f>R153=SUM(S154:V154)</f>
        <v>0</v>
      </c>
    </row>
    <row r="155" spans="1:30" s="141" customFormat="1" ht="12" hidden="1" customHeight="1" x14ac:dyDescent="0.2">
      <c r="A155" s="477"/>
      <c r="B155" s="478"/>
      <c r="C155" s="659"/>
      <c r="D155" s="465"/>
      <c r="E155" s="468"/>
      <c r="F155" s="508"/>
      <c r="G155" s="465"/>
      <c r="H155" s="468"/>
      <c r="I155" s="508"/>
      <c r="J155" s="531"/>
      <c r="K155" s="476">
        <f>L155/30</f>
        <v>0</v>
      </c>
      <c r="L155" s="709">
        <f>M155+R155</f>
        <v>0</v>
      </c>
      <c r="M155" s="637">
        <f>N155+O155+P155+Q155</f>
        <v>0</v>
      </c>
      <c r="N155" s="638"/>
      <c r="O155" s="556"/>
      <c r="P155" s="498"/>
      <c r="Q155" s="656"/>
      <c r="R155" s="644">
        <f>SUM(S156:V156)</f>
        <v>0</v>
      </c>
      <c r="S155" s="145"/>
      <c r="T155" s="146"/>
      <c r="U155" s="147"/>
      <c r="V155" s="134"/>
      <c r="W155" s="634">
        <f>(S155+S156)/30</f>
        <v>0</v>
      </c>
      <c r="X155" s="560">
        <f>(T155+T156)/30</f>
        <v>0</v>
      </c>
      <c r="Y155" s="525">
        <f>(U155+U156)/30</f>
        <v>0</v>
      </c>
      <c r="Z155" s="643">
        <f>(V155+V156)/30</f>
        <v>0</v>
      </c>
      <c r="AA155" s="65" t="b">
        <f>N155+O155+P155+Q155=SUM(S155:V155)</f>
        <v>1</v>
      </c>
    </row>
    <row r="156" spans="1:30" s="141" customFormat="1" ht="12" hidden="1" customHeight="1" x14ac:dyDescent="0.2">
      <c r="A156" s="477"/>
      <c r="B156" s="478"/>
      <c r="C156" s="659"/>
      <c r="D156" s="466"/>
      <c r="E156" s="469"/>
      <c r="F156" s="485"/>
      <c r="G156" s="466"/>
      <c r="H156" s="469"/>
      <c r="I156" s="485"/>
      <c r="J156" s="531"/>
      <c r="K156" s="712"/>
      <c r="L156" s="636"/>
      <c r="M156" s="637"/>
      <c r="N156" s="638"/>
      <c r="O156" s="556"/>
      <c r="P156" s="498"/>
      <c r="Q156" s="512"/>
      <c r="R156" s="644"/>
      <c r="S156" s="148"/>
      <c r="T156" s="149"/>
      <c r="U156" s="131"/>
      <c r="V156" s="134"/>
      <c r="W156" s="634"/>
      <c r="X156" s="525"/>
      <c r="Y156" s="525"/>
      <c r="Z156" s="643"/>
      <c r="AA156" s="65" t="b">
        <f>R155=SUM(S156:V156)</f>
        <v>1</v>
      </c>
    </row>
    <row r="157" spans="1:30" s="141" customFormat="1" ht="12" hidden="1" customHeight="1" x14ac:dyDescent="0.2">
      <c r="A157" s="477"/>
      <c r="B157" s="478"/>
      <c r="C157" s="659"/>
      <c r="D157" s="465"/>
      <c r="E157" s="468"/>
      <c r="F157" s="508"/>
      <c r="G157" s="465"/>
      <c r="H157" s="468"/>
      <c r="I157" s="508"/>
      <c r="J157" s="531"/>
      <c r="K157" s="669">
        <f>L157/30</f>
        <v>0</v>
      </c>
      <c r="L157" s="378">
        <f>M157+R157</f>
        <v>0</v>
      </c>
      <c r="M157" s="637">
        <f>N157+O157+P157+Q157</f>
        <v>0</v>
      </c>
      <c r="N157" s="638"/>
      <c r="O157" s="556"/>
      <c r="P157" s="498"/>
      <c r="Q157" s="384"/>
      <c r="R157" s="644">
        <f>SUM(S158:V158)</f>
        <v>0</v>
      </c>
      <c r="S157" s="150"/>
      <c r="T157" s="151"/>
      <c r="U157" s="152"/>
      <c r="V157" s="153"/>
      <c r="W157" s="634">
        <f>(S157+S158)/30</f>
        <v>0</v>
      </c>
      <c r="X157" s="525">
        <f>(T157+T158)/30</f>
        <v>0</v>
      </c>
      <c r="Y157" s="525">
        <f>(U157+U158)/30</f>
        <v>0</v>
      </c>
      <c r="Z157" s="643">
        <f>(V157+V158)/30</f>
        <v>0</v>
      </c>
      <c r="AA157" s="65" t="b">
        <f>N157+O157+P157+Q157=SUM(S157:V157)</f>
        <v>1</v>
      </c>
    </row>
    <row r="158" spans="1:30" s="141" customFormat="1" ht="12" hidden="1" customHeight="1" x14ac:dyDescent="0.2">
      <c r="A158" s="477"/>
      <c r="B158" s="478"/>
      <c r="C158" s="659"/>
      <c r="D158" s="467"/>
      <c r="E158" s="470"/>
      <c r="F158" s="486"/>
      <c r="G158" s="467"/>
      <c r="H158" s="470"/>
      <c r="I158" s="486"/>
      <c r="J158" s="531"/>
      <c r="K158" s="670"/>
      <c r="L158" s="636"/>
      <c r="M158" s="637"/>
      <c r="N158" s="638"/>
      <c r="O158" s="556"/>
      <c r="P158" s="498"/>
      <c r="Q158" s="512"/>
      <c r="R158" s="644"/>
      <c r="S158" s="148"/>
      <c r="T158" s="149"/>
      <c r="U158" s="131"/>
      <c r="V158" s="153"/>
      <c r="W158" s="634"/>
      <c r="X158" s="525"/>
      <c r="Y158" s="525"/>
      <c r="Z158" s="643"/>
      <c r="AA158" s="65" t="b">
        <f>R157=SUM(S158:V158)</f>
        <v>1</v>
      </c>
    </row>
    <row r="159" spans="1:30" s="141" customFormat="1" ht="12" customHeight="1" x14ac:dyDescent="0.2">
      <c r="A159" s="694">
        <v>22</v>
      </c>
      <c r="B159" s="154"/>
      <c r="C159" s="370" t="s">
        <v>245</v>
      </c>
      <c r="D159" s="132"/>
      <c r="E159" s="133"/>
      <c r="F159" s="135"/>
      <c r="G159" s="465"/>
      <c r="H159" s="468"/>
      <c r="I159" s="508"/>
      <c r="J159" s="465"/>
      <c r="K159" s="669">
        <f>K206</f>
        <v>30</v>
      </c>
      <c r="L159" s="803">
        <f t="shared" ref="L159:R159" si="271">L206</f>
        <v>900</v>
      </c>
      <c r="M159" s="805">
        <f t="shared" si="271"/>
        <v>444</v>
      </c>
      <c r="N159" s="807">
        <f t="shared" si="271"/>
        <v>56</v>
      </c>
      <c r="O159" s="807">
        <f t="shared" si="271"/>
        <v>240</v>
      </c>
      <c r="P159" s="807">
        <f t="shared" si="271"/>
        <v>126</v>
      </c>
      <c r="Q159" s="809">
        <f t="shared" si="271"/>
        <v>22</v>
      </c>
      <c r="R159" s="649">
        <f t="shared" si="271"/>
        <v>456</v>
      </c>
      <c r="S159" s="155">
        <f>S206</f>
        <v>14</v>
      </c>
      <c r="T159" s="149">
        <f t="shared" ref="T159:W159" si="272">T206</f>
        <v>84</v>
      </c>
      <c r="U159" s="149">
        <f t="shared" si="272"/>
        <v>218</v>
      </c>
      <c r="V159" s="156">
        <f t="shared" si="272"/>
        <v>128</v>
      </c>
      <c r="W159" s="702">
        <f t="shared" si="272"/>
        <v>1</v>
      </c>
      <c r="X159" s="653">
        <f t="shared" ref="X159:Z159" si="273">X206</f>
        <v>5.6</v>
      </c>
      <c r="Y159" s="653">
        <f t="shared" si="273"/>
        <v>14.733333333333333</v>
      </c>
      <c r="Z159" s="654">
        <f t="shared" si="273"/>
        <v>8.6666666666666661</v>
      </c>
      <c r="AA159" s="65" t="b">
        <f>N159+O159+P159+Q159=SUM(S159:V159)</f>
        <v>1</v>
      </c>
    </row>
    <row r="160" spans="1:30" s="141" customFormat="1" ht="59.25" customHeight="1" thickBot="1" x14ac:dyDescent="0.25">
      <c r="A160" s="627"/>
      <c r="B160" s="154"/>
      <c r="C160" s="371"/>
      <c r="D160" s="132"/>
      <c r="E160" s="133"/>
      <c r="F160" s="135"/>
      <c r="G160" s="543"/>
      <c r="H160" s="555"/>
      <c r="I160" s="444"/>
      <c r="J160" s="543"/>
      <c r="K160" s="802"/>
      <c r="L160" s="804"/>
      <c r="M160" s="806"/>
      <c r="N160" s="808"/>
      <c r="O160" s="808"/>
      <c r="P160" s="808"/>
      <c r="Q160" s="810"/>
      <c r="R160" s="650"/>
      <c r="S160" s="142">
        <f>S207</f>
        <v>16</v>
      </c>
      <c r="T160" s="143">
        <f t="shared" ref="T160:V160" si="274">T207</f>
        <v>84</v>
      </c>
      <c r="U160" s="143">
        <f t="shared" si="274"/>
        <v>224</v>
      </c>
      <c r="V160" s="144">
        <f t="shared" si="274"/>
        <v>132</v>
      </c>
      <c r="W160" s="461"/>
      <c r="X160" s="640"/>
      <c r="Y160" s="640"/>
      <c r="Z160" s="655"/>
      <c r="AA160" s="65" t="b">
        <f>R159=SUM(S160:V160)</f>
        <v>1</v>
      </c>
    </row>
    <row r="161" spans="1:43" s="37" customFormat="1" ht="12" customHeight="1" x14ac:dyDescent="0.2">
      <c r="A161" s="695" t="s">
        <v>35</v>
      </c>
      <c r="B161" s="696"/>
      <c r="C161" s="696"/>
      <c r="D161" s="413"/>
      <c r="E161" s="414"/>
      <c r="F161" s="409"/>
      <c r="G161" s="700"/>
      <c r="H161" s="660"/>
      <c r="I161" s="662"/>
      <c r="J161" s="713"/>
      <c r="K161" s="651">
        <f t="shared" ref="K161:R161" si="275">K157+K155+K27+K153+K159</f>
        <v>120</v>
      </c>
      <c r="L161" s="664">
        <f t="shared" si="275"/>
        <v>3600</v>
      </c>
      <c r="M161" s="664">
        <f t="shared" si="275"/>
        <v>2098</v>
      </c>
      <c r="N161" s="645">
        <f t="shared" si="275"/>
        <v>200</v>
      </c>
      <c r="O161" s="645">
        <f t="shared" si="275"/>
        <v>644</v>
      </c>
      <c r="P161" s="664">
        <f t="shared" si="275"/>
        <v>1144</v>
      </c>
      <c r="Q161" s="645">
        <f t="shared" si="275"/>
        <v>110</v>
      </c>
      <c r="R161" s="647">
        <f t="shared" si="275"/>
        <v>1502</v>
      </c>
      <c r="S161" s="85">
        <f t="shared" ref="S161:V162" si="276">S27+S153+S155+S157+S159</f>
        <v>292</v>
      </c>
      <c r="T161" s="101">
        <f t="shared" si="276"/>
        <v>396</v>
      </c>
      <c r="U161" s="101">
        <f t="shared" si="276"/>
        <v>510</v>
      </c>
      <c r="V161" s="102">
        <f t="shared" si="276"/>
        <v>796</v>
      </c>
      <c r="W161" s="651">
        <f>W157+W155+W27+W153+W159</f>
        <v>21.8</v>
      </c>
      <c r="X161" s="645">
        <f>X157+X155+X27+X153+X159</f>
        <v>29.6</v>
      </c>
      <c r="Y161" s="645">
        <f>Y157+Y155+Y27+Y153+Y159</f>
        <v>32.266666666666666</v>
      </c>
      <c r="Z161" s="667">
        <f>Z157+Z155+Z27+Z153+Z159</f>
        <v>36.333333333333336</v>
      </c>
      <c r="AA161" s="37" t="b">
        <f t="shared" ref="AA161:AD161" si="277">(S161+S162)/30=W161</f>
        <v>0</v>
      </c>
      <c r="AB161" s="37" t="b">
        <f t="shared" si="277"/>
        <v>0</v>
      </c>
      <c r="AC161" s="37" t="b">
        <f t="shared" si="277"/>
        <v>1</v>
      </c>
      <c r="AD161" s="37" t="b">
        <f t="shared" si="277"/>
        <v>0</v>
      </c>
    </row>
    <row r="162" spans="1:43" s="37" customFormat="1" ht="12" customHeight="1" thickBot="1" x14ac:dyDescent="0.25">
      <c r="A162" s="697"/>
      <c r="B162" s="698"/>
      <c r="C162" s="698"/>
      <c r="D162" s="504"/>
      <c r="E162" s="679"/>
      <c r="F162" s="505"/>
      <c r="G162" s="701"/>
      <c r="H162" s="661"/>
      <c r="I162" s="663"/>
      <c r="J162" s="714"/>
      <c r="K162" s="652"/>
      <c r="L162" s="665"/>
      <c r="M162" s="665"/>
      <c r="N162" s="646"/>
      <c r="O162" s="646"/>
      <c r="P162" s="665"/>
      <c r="Q162" s="646"/>
      <c r="R162" s="648"/>
      <c r="S162" s="103">
        <f t="shared" si="276"/>
        <v>272</v>
      </c>
      <c r="T162" s="104">
        <f t="shared" si="276"/>
        <v>372</v>
      </c>
      <c r="U162" s="104">
        <f t="shared" si="276"/>
        <v>458</v>
      </c>
      <c r="V162" s="105">
        <f t="shared" si="276"/>
        <v>230</v>
      </c>
      <c r="W162" s="652"/>
      <c r="X162" s="646"/>
      <c r="Y162" s="646"/>
      <c r="Z162" s="668"/>
      <c r="AA162" s="62" t="b">
        <f>R161=SUM(S162:V162)</f>
        <v>0</v>
      </c>
    </row>
    <row r="163" spans="1:43" s="37" customFormat="1" ht="15.75" customHeight="1" x14ac:dyDescent="0.2">
      <c r="A163" s="657" t="s">
        <v>36</v>
      </c>
      <c r="B163" s="657"/>
      <c r="C163" s="657"/>
      <c r="D163" s="657"/>
      <c r="E163" s="657"/>
      <c r="F163" s="657"/>
      <c r="G163" s="657"/>
      <c r="H163" s="657"/>
      <c r="I163" s="657"/>
      <c r="J163" s="657"/>
      <c r="K163" s="657"/>
      <c r="L163" s="657"/>
      <c r="M163" s="657"/>
      <c r="N163" s="657"/>
      <c r="O163" s="657"/>
      <c r="P163" s="657"/>
      <c r="Q163" s="657"/>
      <c r="R163" s="657"/>
      <c r="S163" s="106">
        <v>45</v>
      </c>
      <c r="T163" s="106">
        <v>45</v>
      </c>
      <c r="U163" s="106">
        <v>45</v>
      </c>
      <c r="V163" s="106">
        <v>45</v>
      </c>
      <c r="W163" s="106"/>
      <c r="X163" s="106"/>
      <c r="Y163" s="107"/>
      <c r="Z163" s="107"/>
    </row>
    <row r="164" spans="1:43" s="37" customFormat="1" ht="15.75" customHeight="1" x14ac:dyDescent="0.2">
      <c r="A164" s="658" t="s">
        <v>37</v>
      </c>
      <c r="B164" s="658"/>
      <c r="C164" s="658"/>
      <c r="D164" s="658"/>
      <c r="E164" s="658"/>
      <c r="F164" s="658"/>
      <c r="G164" s="658"/>
      <c r="H164" s="658"/>
      <c r="I164" s="658"/>
      <c r="J164" s="658"/>
      <c r="K164" s="658"/>
      <c r="L164" s="658"/>
      <c r="M164" s="658"/>
      <c r="N164" s="658"/>
      <c r="O164" s="658"/>
      <c r="P164" s="658"/>
      <c r="Q164" s="658"/>
      <c r="R164" s="658"/>
      <c r="S164" s="84">
        <f>COUNTIF($D12:$F26,1)+COUNTIF($D31:$F60,1)+COUNTIF($D64:$F75,1)+COUNTIF($D126:$F128,1)+COUNTIF($D130:$F140,1)</f>
        <v>0</v>
      </c>
      <c r="T164" s="84">
        <f>COUNTIF($D12:$F26,2)+COUNTIF($D31:$F60,2)+COUNTIF($D64:$F75,2)+COUNTIF($D126:$F128,2)+COUNTIF($D130:$F140,2)</f>
        <v>3</v>
      </c>
      <c r="U164" s="84">
        <f>COUNTIF($D12:$F26,3)+COUNTIF($D31:$F60,3)+COUNTIF($D64:$F75,3)+COUNTIF($D126:$F128,3)+COUNTIF($D130:$F140,3)</f>
        <v>2</v>
      </c>
      <c r="V164" s="84">
        <f>COUNTIF($D12:$F26,4)+COUNTIF($D31:$F60,4)+COUNTIF($D64:$F75,4)+COUNTIF($D126:$F128,4)+COUNTIF($D130:$F140,4)</f>
        <v>4</v>
      </c>
      <c r="W164" s="108"/>
      <c r="X164" s="108"/>
      <c r="Y164" s="109"/>
      <c r="Z164" s="109"/>
    </row>
    <row r="165" spans="1:43" s="37" customFormat="1" ht="15.75" customHeight="1" x14ac:dyDescent="0.2">
      <c r="A165" s="658" t="s">
        <v>38</v>
      </c>
      <c r="B165" s="658"/>
      <c r="C165" s="658"/>
      <c r="D165" s="658"/>
      <c r="E165" s="658"/>
      <c r="F165" s="658"/>
      <c r="G165" s="658"/>
      <c r="H165" s="658"/>
      <c r="I165" s="658"/>
      <c r="J165" s="658"/>
      <c r="K165" s="658"/>
      <c r="L165" s="658"/>
      <c r="M165" s="658"/>
      <c r="N165" s="658"/>
      <c r="O165" s="658"/>
      <c r="P165" s="658"/>
      <c r="Q165" s="658"/>
      <c r="R165" s="658"/>
      <c r="S165" s="84">
        <f>COUNTIF($G12:$I26,1)+COUNTIF($G31:$I60,1)+COUNTIF($G64:$I75,1)+COUNTIF($G126:$I128,1)+COUNTIF($G130:$I140,1)</f>
        <v>5</v>
      </c>
      <c r="T165" s="84">
        <f>COUNTIF($G12:$I26,2)+COUNTIF($G31:$I60,2)+COUNTIF($G64:$I75,2)+COUNTIF($G126:$I128,2)+COUNTIF($G130:$I140,2)</f>
        <v>7</v>
      </c>
      <c r="U165" s="84">
        <f>COUNTIF($G12:$I26,3)+COUNTIF($G31:$I60,3)+COUNTIF($G64:$I75,3)+COUNTIF($G126:$I128,3)+COUNTIF($G130:$I140,3)</f>
        <v>4</v>
      </c>
      <c r="V165" s="84">
        <f>COUNTIF($G12:$I26,4)+COUNTIF($G31:$I60,4)+COUNTIF($G64:$I75,4)+COUNTIF($G126:$I128,4)+COUNTIF($G130:$I140,4)</f>
        <v>3</v>
      </c>
      <c r="W165" s="108"/>
      <c r="X165" s="108"/>
      <c r="Y165" s="109"/>
      <c r="Z165" s="109"/>
    </row>
    <row r="166" spans="1:43" s="37" customFormat="1" ht="15.75" customHeight="1" x14ac:dyDescent="0.2">
      <c r="A166" s="658" t="s">
        <v>39</v>
      </c>
      <c r="B166" s="658"/>
      <c r="C166" s="658"/>
      <c r="D166" s="658"/>
      <c r="E166" s="658"/>
      <c r="F166" s="658"/>
      <c r="G166" s="658"/>
      <c r="H166" s="658"/>
      <c r="I166" s="658"/>
      <c r="J166" s="658"/>
      <c r="K166" s="658"/>
      <c r="L166" s="658"/>
      <c r="M166" s="658"/>
      <c r="N166" s="658"/>
      <c r="O166" s="658"/>
      <c r="P166" s="658"/>
      <c r="Q166" s="658"/>
      <c r="R166" s="658"/>
      <c r="S166" s="84">
        <f>COUNTIF($J12:$J26,1)+COUNTIF($J31:$J60,1)+COUNTIF($J64:$J75,1)+COUNTIF($J126,1)+COUNTIF($J130:$J140,1)</f>
        <v>0</v>
      </c>
      <c r="T166" s="84">
        <f>COUNTIF($J12:$J26,2)+COUNTIF($J31:$J60,2)+COUNTIF($J64:$J75,2)+COUNTIF($J126,2)+COUNTIF($J130:$J140,2)</f>
        <v>0</v>
      </c>
      <c r="U166" s="84">
        <f>COUNTIF($J12:$J26,3)+COUNTIF($J31:$J60,3)+COUNTIF($J64:$J75,3)+COUNTIF($J126,3)+COUNTIF($J130:$J140,3)</f>
        <v>0</v>
      </c>
      <c r="V166" s="84">
        <f>COUNTIF($J12:$J26,4)+COUNTIF($J31:$J60,4)+COUNTIF($J64:$J75,4)+COUNTIF($J126,4)+COUNTIF($J130:$J140,4)</f>
        <v>0</v>
      </c>
      <c r="W166" s="109"/>
      <c r="X166" s="109"/>
      <c r="Y166" s="109"/>
      <c r="Z166" s="109"/>
    </row>
    <row r="167" spans="1:43" s="181" customFormat="1" x14ac:dyDescent="0.2">
      <c r="A167" s="176"/>
      <c r="B167" s="176"/>
      <c r="C167" s="176"/>
      <c r="D167" s="176"/>
      <c r="E167" s="176"/>
      <c r="F167" s="176"/>
      <c r="G167" s="176"/>
      <c r="H167" s="176"/>
      <c r="I167" s="176"/>
      <c r="J167" s="176"/>
      <c r="K167" s="176"/>
      <c r="L167" s="176"/>
      <c r="M167" s="176"/>
      <c r="N167" s="176"/>
      <c r="O167" s="176"/>
      <c r="P167" s="176"/>
      <c r="Q167" s="176"/>
      <c r="R167" s="176"/>
      <c r="S167" s="176"/>
      <c r="T167" s="177"/>
      <c r="U167" s="178"/>
      <c r="V167" s="178"/>
      <c r="W167" s="178"/>
      <c r="X167" s="178"/>
      <c r="Y167" s="178"/>
      <c r="Z167" s="178"/>
      <c r="AA167" s="176"/>
      <c r="AB167" s="176"/>
      <c r="AC167" s="176"/>
      <c r="AD167" s="176"/>
      <c r="AE167" s="176"/>
      <c r="AF167" s="176"/>
      <c r="AG167" s="176"/>
      <c r="AH167" s="179"/>
      <c r="AI167" s="179"/>
      <c r="AJ167" s="179"/>
      <c r="AK167" s="180"/>
      <c r="AL167" s="180"/>
      <c r="AM167" s="180"/>
      <c r="AN167" s="180"/>
      <c r="AO167" s="180"/>
      <c r="AP167" s="180"/>
      <c r="AQ167" s="180"/>
    </row>
    <row r="168" spans="1:43" s="181" customFormat="1" ht="18.75" x14ac:dyDescent="0.3">
      <c r="A168" s="24" t="s">
        <v>2</v>
      </c>
      <c r="B168" s="182"/>
      <c r="C168" s="182"/>
      <c r="D168" s="182"/>
      <c r="E168" s="182"/>
      <c r="F168" s="182"/>
      <c r="G168" s="24" t="s">
        <v>2</v>
      </c>
      <c r="H168" s="182"/>
      <c r="I168" s="182"/>
      <c r="J168" s="182"/>
      <c r="K168" s="182"/>
      <c r="L168" s="182"/>
      <c r="M168" s="182"/>
      <c r="N168" s="182"/>
      <c r="O168" s="182"/>
      <c r="P168" s="182"/>
      <c r="Q168" s="182"/>
      <c r="R168" s="182"/>
      <c r="S168" s="182"/>
      <c r="T168" s="183"/>
      <c r="U168" s="183"/>
      <c r="V168" s="183"/>
      <c r="W168" s="183"/>
      <c r="X168" s="183"/>
      <c r="Y168" s="183"/>
      <c r="Z168" s="183"/>
      <c r="AA168" s="184"/>
      <c r="AB168" s="184"/>
      <c r="AC168" s="184"/>
      <c r="AD168" s="184"/>
      <c r="AE168" s="184"/>
      <c r="AF168" s="184"/>
      <c r="AG168" s="184"/>
      <c r="AH168" s="179"/>
      <c r="AI168" s="179"/>
      <c r="AJ168" s="179"/>
      <c r="AK168" s="180"/>
      <c r="AL168" s="180"/>
      <c r="AM168" s="180"/>
      <c r="AN168" s="180"/>
      <c r="AO168" s="180"/>
      <c r="AP168" s="180"/>
      <c r="AQ168" s="180"/>
    </row>
    <row r="169" spans="1:43" s="181" customFormat="1" ht="18.75" x14ac:dyDescent="0.3">
      <c r="A169" s="185" t="s">
        <v>223</v>
      </c>
      <c r="B169" s="185"/>
      <c r="C169" s="185"/>
      <c r="D169" s="186"/>
      <c r="E169" s="186"/>
      <c r="F169" s="186"/>
      <c r="G169" s="185" t="s">
        <v>224</v>
      </c>
      <c r="H169" s="185"/>
      <c r="I169" s="185"/>
      <c r="J169" s="186"/>
      <c r="K169" s="186"/>
      <c r="L169" s="186"/>
      <c r="M169" s="186"/>
      <c r="N169" s="186"/>
      <c r="O169" s="3"/>
      <c r="P169" s="187"/>
      <c r="Q169" s="187"/>
      <c r="R169" s="187"/>
      <c r="S169" s="187"/>
      <c r="T169" s="187"/>
      <c r="U169" s="187"/>
      <c r="V169" s="821" t="s">
        <v>258</v>
      </c>
      <c r="W169" s="821"/>
      <c r="X169" s="821"/>
      <c r="Y169" s="821"/>
      <c r="Z169" s="821"/>
      <c r="AA169" s="821"/>
      <c r="AB169" s="821"/>
      <c r="AC169" s="821"/>
      <c r="AD169" s="821"/>
      <c r="AE169" s="821"/>
      <c r="AF169" s="821"/>
      <c r="AG169" s="821"/>
      <c r="AH169" s="179"/>
      <c r="AI169" s="179"/>
      <c r="AJ169" s="179"/>
      <c r="AK169" s="180"/>
      <c r="AL169" s="180"/>
      <c r="AM169" s="180"/>
      <c r="AN169" s="180"/>
      <c r="AO169" s="180"/>
      <c r="AP169" s="180"/>
      <c r="AQ169" s="180"/>
    </row>
    <row r="170" spans="1:43" s="181" customFormat="1" ht="18.75" x14ac:dyDescent="0.3">
      <c r="A170" s="185"/>
      <c r="B170" s="185"/>
      <c r="C170" s="185"/>
      <c r="D170" s="186"/>
      <c r="E170" s="186"/>
      <c r="F170" s="186"/>
      <c r="G170" s="188" t="s">
        <v>177</v>
      </c>
      <c r="H170" s="188"/>
      <c r="I170" s="188"/>
      <c r="J170" s="188"/>
      <c r="K170" s="188"/>
      <c r="L170" s="188"/>
      <c r="M170" s="188"/>
      <c r="N170" s="188"/>
      <c r="O170" s="188"/>
      <c r="P170" s="186"/>
      <c r="Q170" s="186"/>
      <c r="R170" s="186"/>
      <c r="S170" s="186"/>
      <c r="T170" s="186"/>
      <c r="U170" s="186"/>
      <c r="V170" s="261" t="s">
        <v>259</v>
      </c>
      <c r="W170" s="261"/>
      <c r="X170" s="261"/>
      <c r="Y170" s="261"/>
      <c r="Z170" s="261"/>
      <c r="AA170" s="261"/>
      <c r="AB170" s="261"/>
      <c r="AC170" s="261"/>
      <c r="AD170" s="261"/>
      <c r="AE170" s="261"/>
      <c r="AF170" s="261"/>
      <c r="AG170" s="262"/>
      <c r="AH170" s="179"/>
      <c r="AI170" s="179"/>
      <c r="AJ170" s="179"/>
      <c r="AK170" s="180"/>
      <c r="AL170" s="180"/>
      <c r="AM170" s="180"/>
      <c r="AN170" s="180"/>
      <c r="AO170" s="180"/>
      <c r="AP170" s="180"/>
      <c r="AQ170" s="180"/>
    </row>
    <row r="171" spans="1:43" s="181" customFormat="1" ht="18.75" x14ac:dyDescent="0.3">
      <c r="A171" s="188" t="s">
        <v>107</v>
      </c>
      <c r="B171" s="188"/>
      <c r="C171" s="189" t="s">
        <v>225</v>
      </c>
      <c r="D171" s="186"/>
      <c r="E171" s="186"/>
      <c r="F171" s="186"/>
      <c r="G171" s="186"/>
      <c r="H171" s="186"/>
      <c r="I171" s="186"/>
      <c r="J171" s="186"/>
      <c r="K171" s="186"/>
      <c r="L171" s="186"/>
      <c r="M171" s="186"/>
      <c r="N171" s="186"/>
      <c r="O171" s="174"/>
      <c r="P171" s="187" t="s">
        <v>169</v>
      </c>
      <c r="Q171" s="187"/>
      <c r="R171" s="187"/>
      <c r="S171" s="187"/>
      <c r="T171" s="187"/>
      <c r="U171" s="187"/>
      <c r="V171" s="261" t="s">
        <v>260</v>
      </c>
      <c r="W171" s="261"/>
      <c r="X171" s="261"/>
      <c r="Y171" s="261" t="s">
        <v>155</v>
      </c>
      <c r="Z171" s="261"/>
      <c r="AA171" s="261"/>
      <c r="AB171" s="261"/>
      <c r="AC171" s="261"/>
      <c r="AD171" s="261"/>
      <c r="AE171" s="261"/>
      <c r="AF171" s="261"/>
      <c r="AG171" s="261"/>
      <c r="AH171" s="179"/>
      <c r="AI171" s="179"/>
      <c r="AJ171" s="179"/>
      <c r="AK171" s="180"/>
      <c r="AL171" s="180"/>
      <c r="AM171" s="180"/>
      <c r="AN171" s="180"/>
      <c r="AO171" s="180"/>
      <c r="AP171" s="180"/>
      <c r="AQ171" s="180"/>
    </row>
    <row r="172" spans="1:43" s="181" customFormat="1" ht="18.75" customHeight="1" x14ac:dyDescent="0.3">
      <c r="A172" s="699" t="s">
        <v>251</v>
      </c>
      <c r="B172" s="699"/>
      <c r="C172" s="699"/>
      <c r="D172" s="186"/>
      <c r="E172" s="186"/>
      <c r="F172" s="186"/>
      <c r="G172" s="186"/>
      <c r="H172" s="699" t="s">
        <v>251</v>
      </c>
      <c r="I172" s="699"/>
      <c r="J172" s="699"/>
      <c r="K172" s="699"/>
      <c r="L172" s="699"/>
      <c r="M172" s="699"/>
      <c r="N172" s="699"/>
      <c r="O172" s="699"/>
      <c r="P172" s="699"/>
      <c r="Q172" s="699"/>
      <c r="R172" s="699"/>
      <c r="S172" s="699"/>
      <c r="T172" s="699"/>
      <c r="U172" s="699"/>
      <c r="V172" s="261" t="s">
        <v>251</v>
      </c>
      <c r="W172" s="261"/>
      <c r="X172" s="261"/>
      <c r="Y172" s="261"/>
      <c r="Z172" s="261"/>
      <c r="AA172" s="261"/>
      <c r="AB172" s="261"/>
      <c r="AC172" s="263"/>
      <c r="AD172" s="263"/>
      <c r="AE172" s="263"/>
      <c r="AF172" s="261"/>
      <c r="AG172" s="264"/>
      <c r="AK172" s="180"/>
      <c r="AL172" s="180"/>
      <c r="AM172" s="180"/>
      <c r="AN172" s="180"/>
      <c r="AO172" s="180"/>
      <c r="AP172" s="180"/>
      <c r="AQ172" s="180"/>
    </row>
    <row r="173" spans="1:43" s="60" customFormat="1" ht="19.5" thickBot="1" x14ac:dyDescent="0.35">
      <c r="AA173" s="61"/>
      <c r="AD173" s="61"/>
    </row>
    <row r="174" spans="1:43" ht="12" customHeight="1" thickBot="1" x14ac:dyDescent="0.3">
      <c r="A174" s="716" t="s">
        <v>103</v>
      </c>
      <c r="B174" s="717"/>
      <c r="C174" s="717"/>
      <c r="D174" s="717"/>
      <c r="E174" s="717"/>
      <c r="F174" s="717"/>
      <c r="G174" s="717"/>
      <c r="H174" s="717"/>
      <c r="I174" s="717"/>
      <c r="J174" s="717"/>
      <c r="K174" s="717"/>
      <c r="L174" s="717"/>
      <c r="M174" s="717"/>
      <c r="N174" s="717"/>
      <c r="O174" s="717"/>
      <c r="P174" s="717"/>
      <c r="Q174" s="717"/>
      <c r="R174" s="717"/>
      <c r="S174" s="717"/>
      <c r="T174" s="717"/>
      <c r="U174" s="717"/>
      <c r="V174" s="717"/>
      <c r="W174" s="717"/>
      <c r="X174" s="717"/>
      <c r="Y174" s="717"/>
      <c r="Z174" s="718"/>
    </row>
    <row r="175" spans="1:43" ht="12" customHeight="1" thickBot="1" x14ac:dyDescent="0.3">
      <c r="A175" s="719"/>
      <c r="B175" s="720"/>
      <c r="C175" s="720"/>
      <c r="D175" s="720"/>
      <c r="E175" s="720"/>
      <c r="F175" s="720"/>
      <c r="G175" s="720"/>
      <c r="H175" s="720"/>
      <c r="I175" s="720"/>
      <c r="J175" s="720"/>
      <c r="K175" s="720"/>
      <c r="L175" s="720"/>
      <c r="M175" s="720"/>
      <c r="N175" s="720"/>
      <c r="O175" s="720"/>
      <c r="P175" s="720"/>
      <c r="Q175" s="720"/>
      <c r="R175" s="720"/>
      <c r="S175" s="720"/>
      <c r="T175" s="720"/>
      <c r="U175" s="720"/>
      <c r="V175" s="720"/>
      <c r="W175" s="720"/>
      <c r="X175" s="720"/>
      <c r="Y175" s="720"/>
      <c r="Z175" s="721"/>
    </row>
    <row r="176" spans="1:43" s="66" customFormat="1" ht="12" customHeight="1" x14ac:dyDescent="0.2">
      <c r="A176" s="360">
        <f t="shared" ref="A176" si="278">1+A173</f>
        <v>1</v>
      </c>
      <c r="B176" s="708"/>
      <c r="C176" s="500" t="s">
        <v>144</v>
      </c>
      <c r="D176" s="349"/>
      <c r="E176" s="352"/>
      <c r="F176" s="355"/>
      <c r="G176" s="349">
        <v>2</v>
      </c>
      <c r="H176" s="352"/>
      <c r="I176" s="355"/>
      <c r="J176" s="350"/>
      <c r="K176" s="506">
        <f t="shared" ref="K176" si="279">L176/30</f>
        <v>3</v>
      </c>
      <c r="L176" s="357">
        <f>M176+R176</f>
        <v>90</v>
      </c>
      <c r="M176" s="357">
        <f>N176+O176+P176+Q176</f>
        <v>44</v>
      </c>
      <c r="N176" s="356">
        <v>4</v>
      </c>
      <c r="O176" s="363">
        <v>18</v>
      </c>
      <c r="P176" s="363">
        <v>20</v>
      </c>
      <c r="Q176" s="361">
        <v>2</v>
      </c>
      <c r="R176" s="364">
        <f>SUM(S177:V177)</f>
        <v>46</v>
      </c>
      <c r="S176" s="128">
        <v>14</v>
      </c>
      <c r="T176" s="129">
        <v>30</v>
      </c>
      <c r="U176" s="129"/>
      <c r="V176" s="127"/>
      <c r="W176" s="612">
        <f t="shared" ref="W176" si="280">(S176+S177)/30</f>
        <v>1</v>
      </c>
      <c r="X176" s="672">
        <f t="shared" ref="X176" si="281">(T176+T177)/30</f>
        <v>2</v>
      </c>
      <c r="Y176" s="626">
        <f t="shared" ref="Y176" si="282">(U176+U177)/30</f>
        <v>0</v>
      </c>
      <c r="Z176" s="425">
        <f t="shared" ref="Z176" si="283">(V176+V177)/30</f>
        <v>0</v>
      </c>
      <c r="AA176" s="65" t="b">
        <f>N176+O176+P176+Q176=SUM(S176:V176)</f>
        <v>1</v>
      </c>
    </row>
    <row r="177" spans="1:27" s="66" customFormat="1" ht="12" customHeight="1" x14ac:dyDescent="0.2">
      <c r="A177" s="360"/>
      <c r="B177" s="708"/>
      <c r="C177" s="396"/>
      <c r="D177" s="349"/>
      <c r="E177" s="352"/>
      <c r="F177" s="355"/>
      <c r="G177" s="349"/>
      <c r="H177" s="352"/>
      <c r="I177" s="355"/>
      <c r="J177" s="403"/>
      <c r="K177" s="507"/>
      <c r="L177" s="358"/>
      <c r="M177" s="358"/>
      <c r="N177" s="359"/>
      <c r="O177" s="360"/>
      <c r="P177" s="360"/>
      <c r="Q177" s="362"/>
      <c r="R177" s="365"/>
      <c r="S177" s="125">
        <v>16</v>
      </c>
      <c r="T177" s="126">
        <v>30</v>
      </c>
      <c r="U177" s="126"/>
      <c r="V177" s="130"/>
      <c r="W177" s="449"/>
      <c r="X177" s="402"/>
      <c r="Y177" s="434"/>
      <c r="Z177" s="426"/>
      <c r="AA177" s="65" t="b">
        <f>R176=SUM(S177:V177)</f>
        <v>1</v>
      </c>
    </row>
    <row r="178" spans="1:27" s="66" customFormat="1" ht="12" customHeight="1" x14ac:dyDescent="0.25">
      <c r="A178" s="360"/>
      <c r="B178" s="708"/>
      <c r="C178" s="396"/>
      <c r="D178" s="350"/>
      <c r="E178" s="353"/>
      <c r="F178" s="356"/>
      <c r="G178" s="350"/>
      <c r="H178" s="353"/>
      <c r="I178" s="356"/>
      <c r="J178" s="403"/>
      <c r="K178" s="693"/>
      <c r="L178" s="358"/>
      <c r="M178" s="358"/>
      <c r="N178" s="359"/>
      <c r="O178" s="360"/>
      <c r="P178" s="360"/>
      <c r="Q178" s="363"/>
      <c r="R178" s="365"/>
      <c r="S178" s="125"/>
      <c r="T178" s="89" t="s">
        <v>216</v>
      </c>
      <c r="U178" s="126"/>
      <c r="V178" s="130"/>
      <c r="W178" s="449"/>
      <c r="X178" s="402"/>
      <c r="Y178" s="434"/>
      <c r="Z178" s="426"/>
      <c r="AA178" s="67"/>
    </row>
    <row r="179" spans="1:27" s="83" customFormat="1" ht="12" customHeight="1" x14ac:dyDescent="0.2">
      <c r="A179" s="360">
        <f t="shared" ref="A179" si="284">1+A176</f>
        <v>2</v>
      </c>
      <c r="B179" s="708"/>
      <c r="C179" s="396" t="s">
        <v>215</v>
      </c>
      <c r="D179" s="348"/>
      <c r="E179" s="351"/>
      <c r="F179" s="354"/>
      <c r="G179" s="348">
        <v>4</v>
      </c>
      <c r="H179" s="351"/>
      <c r="I179" s="354"/>
      <c r="J179" s="403"/>
      <c r="K179" s="676">
        <f t="shared" ref="K179" si="285">L179/30</f>
        <v>6</v>
      </c>
      <c r="L179" s="417">
        <f>M179+R179</f>
        <v>180</v>
      </c>
      <c r="M179" s="357">
        <f t="shared" ref="M179" si="286">N179+O179+P179+Q179</f>
        <v>90</v>
      </c>
      <c r="N179" s="359">
        <v>4</v>
      </c>
      <c r="O179" s="360">
        <v>62</v>
      </c>
      <c r="P179" s="360">
        <v>20</v>
      </c>
      <c r="Q179" s="361">
        <v>4</v>
      </c>
      <c r="R179" s="365">
        <f>SUM(S180:V180)</f>
        <v>90</v>
      </c>
      <c r="S179" s="125"/>
      <c r="T179" s="126">
        <v>30</v>
      </c>
      <c r="U179" s="126">
        <v>30</v>
      </c>
      <c r="V179" s="130">
        <v>30</v>
      </c>
      <c r="W179" s="448">
        <f t="shared" ref="W179" si="287">(S179+S180)/30</f>
        <v>0</v>
      </c>
      <c r="X179" s="401">
        <f t="shared" ref="X179" si="288">(T179+T180)/30</f>
        <v>2</v>
      </c>
      <c r="Y179" s="442">
        <f t="shared" ref="Y179" si="289">(U179+U180)/30</f>
        <v>2</v>
      </c>
      <c r="Z179" s="430">
        <f t="shared" ref="Z179" si="290">(V179+V180)/30</f>
        <v>2</v>
      </c>
      <c r="AA179" s="68" t="b">
        <f>N179+O179+P179+Q179=SUM(S179:V179)</f>
        <v>1</v>
      </c>
    </row>
    <row r="180" spans="1:27" s="83" customFormat="1" ht="12" customHeight="1" x14ac:dyDescent="0.2">
      <c r="A180" s="360"/>
      <c r="B180" s="708"/>
      <c r="C180" s="396"/>
      <c r="D180" s="349"/>
      <c r="E180" s="352"/>
      <c r="F180" s="355"/>
      <c r="G180" s="349"/>
      <c r="H180" s="352"/>
      <c r="I180" s="355"/>
      <c r="J180" s="403"/>
      <c r="K180" s="676"/>
      <c r="L180" s="417"/>
      <c r="M180" s="358"/>
      <c r="N180" s="359"/>
      <c r="O180" s="360"/>
      <c r="P180" s="360"/>
      <c r="Q180" s="362"/>
      <c r="R180" s="365"/>
      <c r="S180" s="125"/>
      <c r="T180" s="126">
        <v>30</v>
      </c>
      <c r="U180" s="126">
        <v>30</v>
      </c>
      <c r="V180" s="130">
        <v>30</v>
      </c>
      <c r="W180" s="449"/>
      <c r="X180" s="402"/>
      <c r="Y180" s="434"/>
      <c r="Z180" s="426"/>
      <c r="AA180" s="68" t="b">
        <f>R179=SUM(S180:V180)</f>
        <v>1</v>
      </c>
    </row>
    <row r="181" spans="1:27" s="83" customFormat="1" ht="12" customHeight="1" x14ac:dyDescent="0.25">
      <c r="A181" s="360"/>
      <c r="B181" s="708"/>
      <c r="C181" s="396"/>
      <c r="D181" s="350"/>
      <c r="E181" s="353"/>
      <c r="F181" s="356"/>
      <c r="G181" s="350"/>
      <c r="H181" s="353"/>
      <c r="I181" s="356"/>
      <c r="J181" s="403"/>
      <c r="K181" s="676"/>
      <c r="L181" s="417"/>
      <c r="M181" s="358"/>
      <c r="N181" s="359"/>
      <c r="O181" s="360"/>
      <c r="P181" s="360"/>
      <c r="Q181" s="363"/>
      <c r="R181" s="365"/>
      <c r="S181" s="125"/>
      <c r="T181" s="126"/>
      <c r="U181" s="126"/>
      <c r="V181" s="89" t="s">
        <v>216</v>
      </c>
      <c r="W181" s="449"/>
      <c r="X181" s="402"/>
      <c r="Y181" s="434"/>
      <c r="Z181" s="426"/>
      <c r="AA181" s="69"/>
    </row>
    <row r="182" spans="1:27" s="83" customFormat="1" ht="12" customHeight="1" x14ac:dyDescent="0.2">
      <c r="A182" s="360">
        <f t="shared" ref="A182" si="291">1+A179</f>
        <v>3</v>
      </c>
      <c r="B182" s="715"/>
      <c r="C182" s="500" t="s">
        <v>164</v>
      </c>
      <c r="D182" s="349"/>
      <c r="E182" s="352"/>
      <c r="F182" s="355"/>
      <c r="G182" s="349">
        <v>4</v>
      </c>
      <c r="H182" s="352"/>
      <c r="I182" s="355"/>
      <c r="J182" s="350"/>
      <c r="K182" s="710">
        <f t="shared" ref="K182" si="292">L182/30</f>
        <v>3</v>
      </c>
      <c r="L182" s="357">
        <f>M182+R182</f>
        <v>90</v>
      </c>
      <c r="M182" s="357">
        <f t="shared" ref="M182" si="293">N182+O182+P182+Q182</f>
        <v>44</v>
      </c>
      <c r="N182" s="356">
        <v>8</v>
      </c>
      <c r="O182" s="363">
        <v>34</v>
      </c>
      <c r="P182" s="363"/>
      <c r="Q182" s="362">
        <v>2</v>
      </c>
      <c r="R182" s="711">
        <f>SUM(S183:V183)</f>
        <v>46</v>
      </c>
      <c r="S182" s="158"/>
      <c r="T182" s="159"/>
      <c r="U182" s="190">
        <v>14</v>
      </c>
      <c r="V182" s="193">
        <v>30</v>
      </c>
      <c r="W182" s="448">
        <f t="shared" ref="W182" si="294">(S182+S183)/30</f>
        <v>0</v>
      </c>
      <c r="X182" s="401">
        <f t="shared" ref="X182" si="295">(T182+T183)/30</f>
        <v>0</v>
      </c>
      <c r="Y182" s="442">
        <f t="shared" ref="Y182" si="296">(U182+U183)/30</f>
        <v>1</v>
      </c>
      <c r="Z182" s="430">
        <f>(V182+V183)/30</f>
        <v>2</v>
      </c>
      <c r="AA182" s="68" t="b">
        <f>N182+O182+P182+Q182=SUM(S182:V182)</f>
        <v>1</v>
      </c>
    </row>
    <row r="183" spans="1:27" s="83" customFormat="1" ht="12" customHeight="1" x14ac:dyDescent="0.2">
      <c r="A183" s="360"/>
      <c r="B183" s="708"/>
      <c r="C183" s="396"/>
      <c r="D183" s="349"/>
      <c r="E183" s="352"/>
      <c r="F183" s="355"/>
      <c r="G183" s="349"/>
      <c r="H183" s="352"/>
      <c r="I183" s="355"/>
      <c r="J183" s="403"/>
      <c r="K183" s="710"/>
      <c r="L183" s="358"/>
      <c r="M183" s="358"/>
      <c r="N183" s="359"/>
      <c r="O183" s="360"/>
      <c r="P183" s="360"/>
      <c r="Q183" s="362"/>
      <c r="R183" s="711"/>
      <c r="S183" s="160"/>
      <c r="T183" s="161"/>
      <c r="U183" s="194">
        <v>16</v>
      </c>
      <c r="V183" s="192">
        <v>30</v>
      </c>
      <c r="W183" s="449"/>
      <c r="X183" s="402"/>
      <c r="Y183" s="434"/>
      <c r="Z183" s="426"/>
      <c r="AA183" s="68" t="b">
        <f>R182=SUM(S183:V183)</f>
        <v>1</v>
      </c>
    </row>
    <row r="184" spans="1:27" s="83" customFormat="1" ht="12" customHeight="1" x14ac:dyDescent="0.25">
      <c r="A184" s="360"/>
      <c r="B184" s="708"/>
      <c r="C184" s="396"/>
      <c r="D184" s="350"/>
      <c r="E184" s="353"/>
      <c r="F184" s="356"/>
      <c r="G184" s="350"/>
      <c r="H184" s="353"/>
      <c r="I184" s="356"/>
      <c r="J184" s="403"/>
      <c r="K184" s="506"/>
      <c r="L184" s="358"/>
      <c r="M184" s="358"/>
      <c r="N184" s="359"/>
      <c r="O184" s="360"/>
      <c r="P184" s="360"/>
      <c r="Q184" s="363"/>
      <c r="R184" s="711"/>
      <c r="S184" s="162"/>
      <c r="T184" s="157"/>
      <c r="U184" s="194"/>
      <c r="V184" s="89" t="s">
        <v>216</v>
      </c>
      <c r="W184" s="449"/>
      <c r="X184" s="402"/>
      <c r="Y184" s="434"/>
      <c r="Z184" s="426"/>
      <c r="AA184" s="69"/>
    </row>
    <row r="185" spans="1:27" s="66" customFormat="1" ht="12" customHeight="1" x14ac:dyDescent="0.2">
      <c r="A185" s="360">
        <f t="shared" ref="A185" si="297">1+A182</f>
        <v>4</v>
      </c>
      <c r="B185" s="715"/>
      <c r="C185" s="500" t="s">
        <v>146</v>
      </c>
      <c r="D185" s="349"/>
      <c r="E185" s="352"/>
      <c r="F185" s="355"/>
      <c r="G185" s="349">
        <v>4</v>
      </c>
      <c r="H185" s="352"/>
      <c r="I185" s="355"/>
      <c r="J185" s="350"/>
      <c r="K185" s="506">
        <f t="shared" ref="K185" si="298">L185/30</f>
        <v>3</v>
      </c>
      <c r="L185" s="357">
        <f>M185+R185</f>
        <v>90</v>
      </c>
      <c r="M185" s="357">
        <f t="shared" ref="M185" si="299">N185+O185+P185+Q185</f>
        <v>44</v>
      </c>
      <c r="N185" s="356">
        <v>10</v>
      </c>
      <c r="O185" s="363">
        <v>28</v>
      </c>
      <c r="P185" s="363">
        <v>4</v>
      </c>
      <c r="Q185" s="362">
        <v>2</v>
      </c>
      <c r="R185" s="364">
        <f>SUM(S186:V186)</f>
        <v>46</v>
      </c>
      <c r="S185" s="128"/>
      <c r="T185" s="129"/>
      <c r="U185" s="129"/>
      <c r="V185" s="129">
        <v>44</v>
      </c>
      <c r="W185" s="448">
        <f t="shared" ref="W185" si="300">(S185+S186)/30</f>
        <v>0</v>
      </c>
      <c r="X185" s="401">
        <f t="shared" ref="X185" si="301">(T185+T186)/30</f>
        <v>0</v>
      </c>
      <c r="Y185" s="442">
        <f t="shared" ref="Y185" si="302">(U185+U186)/30</f>
        <v>0</v>
      </c>
      <c r="Z185" s="430">
        <f t="shared" ref="Z185" si="303">(V185+V186)/30</f>
        <v>3</v>
      </c>
      <c r="AA185" s="65" t="b">
        <f>N185+O185+P185+Q185=SUM(S185:V185)</f>
        <v>1</v>
      </c>
    </row>
    <row r="186" spans="1:27" s="66" customFormat="1" ht="12" customHeight="1" x14ac:dyDescent="0.2">
      <c r="A186" s="360"/>
      <c r="B186" s="708"/>
      <c r="C186" s="396"/>
      <c r="D186" s="349"/>
      <c r="E186" s="352"/>
      <c r="F186" s="355"/>
      <c r="G186" s="349"/>
      <c r="H186" s="352"/>
      <c r="I186" s="355"/>
      <c r="J186" s="403"/>
      <c r="K186" s="507"/>
      <c r="L186" s="358"/>
      <c r="M186" s="358"/>
      <c r="N186" s="359"/>
      <c r="O186" s="360"/>
      <c r="P186" s="360"/>
      <c r="Q186" s="362"/>
      <c r="R186" s="365"/>
      <c r="S186" s="125"/>
      <c r="T186" s="126"/>
      <c r="U186" s="126"/>
      <c r="V186" s="126">
        <v>46</v>
      </c>
      <c r="W186" s="449"/>
      <c r="X186" s="402"/>
      <c r="Y186" s="434"/>
      <c r="Z186" s="426"/>
      <c r="AA186" s="65" t="b">
        <f>R185=SUM(S186:V186)</f>
        <v>1</v>
      </c>
    </row>
    <row r="187" spans="1:27" s="66" customFormat="1" ht="12" customHeight="1" x14ac:dyDescent="0.25">
      <c r="A187" s="360"/>
      <c r="B187" s="708"/>
      <c r="C187" s="396"/>
      <c r="D187" s="350"/>
      <c r="E187" s="353"/>
      <c r="F187" s="356"/>
      <c r="G187" s="350"/>
      <c r="H187" s="353"/>
      <c r="I187" s="356"/>
      <c r="J187" s="403"/>
      <c r="K187" s="507"/>
      <c r="L187" s="358"/>
      <c r="M187" s="358"/>
      <c r="N187" s="359"/>
      <c r="O187" s="360"/>
      <c r="P187" s="360"/>
      <c r="Q187" s="363"/>
      <c r="R187" s="365"/>
      <c r="S187" s="125"/>
      <c r="T187" s="89"/>
      <c r="U187" s="90"/>
      <c r="V187" s="89" t="s">
        <v>216</v>
      </c>
      <c r="W187" s="449"/>
      <c r="X187" s="402"/>
      <c r="Y187" s="434"/>
      <c r="Z187" s="426"/>
      <c r="AA187" s="67"/>
    </row>
    <row r="188" spans="1:27" s="69" customFormat="1" ht="12" customHeight="1" x14ac:dyDescent="0.2">
      <c r="A188" s="454">
        <f t="shared" ref="A188" si="304">1+A185</f>
        <v>5</v>
      </c>
      <c r="B188" s="708"/>
      <c r="C188" s="396" t="s">
        <v>165</v>
      </c>
      <c r="D188" s="348"/>
      <c r="E188" s="351"/>
      <c r="F188" s="354"/>
      <c r="G188" s="348">
        <v>3</v>
      </c>
      <c r="H188" s="351">
        <v>4</v>
      </c>
      <c r="I188" s="354"/>
      <c r="J188" s="403"/>
      <c r="K188" s="693">
        <f t="shared" ref="K188" si="305">L188/30</f>
        <v>3</v>
      </c>
      <c r="L188" s="358">
        <f t="shared" ref="L188" si="306">M188+R188</f>
        <v>90</v>
      </c>
      <c r="M188" s="357">
        <f t="shared" ref="M188" si="307">N188+O188+P188+Q188</f>
        <v>44</v>
      </c>
      <c r="N188" s="359">
        <v>2</v>
      </c>
      <c r="O188" s="360">
        <v>26</v>
      </c>
      <c r="P188" s="360">
        <v>12</v>
      </c>
      <c r="Q188" s="361">
        <v>4</v>
      </c>
      <c r="R188" s="365">
        <f>SUM(S189:V189)</f>
        <v>46</v>
      </c>
      <c r="S188" s="125"/>
      <c r="T188" s="126"/>
      <c r="U188" s="190">
        <v>20</v>
      </c>
      <c r="V188" s="193">
        <v>24</v>
      </c>
      <c r="W188" s="448">
        <f t="shared" ref="W188" si="308">(S188+S189)/30</f>
        <v>0</v>
      </c>
      <c r="X188" s="401">
        <f t="shared" ref="X188" si="309">(T188+T189)/30</f>
        <v>0</v>
      </c>
      <c r="Y188" s="442">
        <f t="shared" ref="Y188" si="310">(U188+U189)/30</f>
        <v>1.3333333333333333</v>
      </c>
      <c r="Z188" s="430">
        <f t="shared" ref="Z188" si="311">(V188+V189)/30</f>
        <v>1.6666666666666667</v>
      </c>
      <c r="AA188" s="68" t="b">
        <f>N188+O188+P188+Q188=SUM(S188:V188)</f>
        <v>1</v>
      </c>
    </row>
    <row r="189" spans="1:27" s="69" customFormat="1" ht="12" customHeight="1" x14ac:dyDescent="0.2">
      <c r="A189" s="454"/>
      <c r="B189" s="708"/>
      <c r="C189" s="396"/>
      <c r="D189" s="349"/>
      <c r="E189" s="352"/>
      <c r="F189" s="355"/>
      <c r="G189" s="349"/>
      <c r="H189" s="352"/>
      <c r="I189" s="355"/>
      <c r="J189" s="403"/>
      <c r="K189" s="710"/>
      <c r="L189" s="358"/>
      <c r="M189" s="358"/>
      <c r="N189" s="359"/>
      <c r="O189" s="360"/>
      <c r="P189" s="360"/>
      <c r="Q189" s="362"/>
      <c r="R189" s="365"/>
      <c r="S189" s="125"/>
      <c r="T189" s="126"/>
      <c r="U189" s="194">
        <v>20</v>
      </c>
      <c r="V189" s="192">
        <v>26</v>
      </c>
      <c r="W189" s="449"/>
      <c r="X189" s="402"/>
      <c r="Y189" s="434"/>
      <c r="Z189" s="426"/>
      <c r="AA189" s="68" t="b">
        <f>R188=SUM(S189:V189)</f>
        <v>1</v>
      </c>
    </row>
    <row r="190" spans="1:27" s="69" customFormat="1" ht="12" customHeight="1" x14ac:dyDescent="0.25">
      <c r="A190" s="454"/>
      <c r="B190" s="708"/>
      <c r="C190" s="396"/>
      <c r="D190" s="350"/>
      <c r="E190" s="353"/>
      <c r="F190" s="356"/>
      <c r="G190" s="350"/>
      <c r="H190" s="353"/>
      <c r="I190" s="356"/>
      <c r="J190" s="403"/>
      <c r="K190" s="506"/>
      <c r="L190" s="358"/>
      <c r="M190" s="358"/>
      <c r="N190" s="359"/>
      <c r="O190" s="360"/>
      <c r="P190" s="360"/>
      <c r="Q190" s="363"/>
      <c r="R190" s="365"/>
      <c r="S190" s="125"/>
      <c r="T190" s="126"/>
      <c r="U190" s="89" t="s">
        <v>216</v>
      </c>
      <c r="V190" s="89" t="s">
        <v>216</v>
      </c>
      <c r="W190" s="449"/>
      <c r="X190" s="402"/>
      <c r="Y190" s="434"/>
      <c r="Z190" s="426"/>
    </row>
    <row r="191" spans="1:27" s="69" customFormat="1" ht="12" customHeight="1" x14ac:dyDescent="0.2">
      <c r="A191" s="454">
        <f t="shared" ref="A191" si="312">1+A188</f>
        <v>6</v>
      </c>
      <c r="B191" s="708"/>
      <c r="C191" s="396" t="s">
        <v>105</v>
      </c>
      <c r="D191" s="348"/>
      <c r="E191" s="351"/>
      <c r="F191" s="354"/>
      <c r="G191" s="348">
        <v>3</v>
      </c>
      <c r="H191" s="351"/>
      <c r="I191" s="354"/>
      <c r="J191" s="403"/>
      <c r="K191" s="693">
        <f t="shared" ref="K191" si="313">L191/30</f>
        <v>3</v>
      </c>
      <c r="L191" s="358">
        <f t="shared" ref="L191" si="314">M191+R191</f>
        <v>90</v>
      </c>
      <c r="M191" s="357">
        <f t="shared" ref="M191" si="315">N191+O191+P191+Q191</f>
        <v>44</v>
      </c>
      <c r="N191" s="359">
        <v>8</v>
      </c>
      <c r="O191" s="360">
        <v>30</v>
      </c>
      <c r="P191" s="360">
        <v>4</v>
      </c>
      <c r="Q191" s="361">
        <v>2</v>
      </c>
      <c r="R191" s="365">
        <f>SUM(S192:V192)</f>
        <v>46</v>
      </c>
      <c r="S191" s="91"/>
      <c r="T191" s="93"/>
      <c r="U191" s="190">
        <v>44</v>
      </c>
      <c r="V191" s="193"/>
      <c r="W191" s="448">
        <f t="shared" ref="W191" si="316">(S191+S192)/30</f>
        <v>0</v>
      </c>
      <c r="X191" s="401">
        <f t="shared" ref="X191" si="317">(T191+T192)/30</f>
        <v>0</v>
      </c>
      <c r="Y191" s="442">
        <f t="shared" ref="Y191" si="318">(U191+U192)/30</f>
        <v>3</v>
      </c>
      <c r="Z191" s="430">
        <f t="shared" ref="Z191" si="319">(V191+V192)/30</f>
        <v>0</v>
      </c>
      <c r="AA191" s="68" t="b">
        <f>N191+O191+P191+Q191=SUM(S191:V191)</f>
        <v>1</v>
      </c>
    </row>
    <row r="192" spans="1:27" s="69" customFormat="1" ht="12" customHeight="1" x14ac:dyDescent="0.2">
      <c r="A192" s="454"/>
      <c r="B192" s="708"/>
      <c r="C192" s="396"/>
      <c r="D192" s="349"/>
      <c r="E192" s="352"/>
      <c r="F192" s="355"/>
      <c r="G192" s="349"/>
      <c r="H192" s="352"/>
      <c r="I192" s="355"/>
      <c r="J192" s="403"/>
      <c r="K192" s="710"/>
      <c r="L192" s="358"/>
      <c r="M192" s="358"/>
      <c r="N192" s="359"/>
      <c r="O192" s="360"/>
      <c r="P192" s="360"/>
      <c r="Q192" s="362"/>
      <c r="R192" s="365"/>
      <c r="S192" s="91"/>
      <c r="T192" s="93"/>
      <c r="U192" s="194">
        <v>46</v>
      </c>
      <c r="V192" s="192"/>
      <c r="W192" s="449"/>
      <c r="X192" s="402"/>
      <c r="Y192" s="434"/>
      <c r="Z192" s="426"/>
      <c r="AA192" s="68" t="b">
        <f>R191=SUM(S192:V192)</f>
        <v>1</v>
      </c>
    </row>
    <row r="193" spans="1:27" s="69" customFormat="1" ht="12" customHeight="1" x14ac:dyDescent="0.25">
      <c r="A193" s="454"/>
      <c r="B193" s="708"/>
      <c r="C193" s="473"/>
      <c r="D193" s="349"/>
      <c r="E193" s="352"/>
      <c r="F193" s="355"/>
      <c r="G193" s="349"/>
      <c r="H193" s="352"/>
      <c r="I193" s="356"/>
      <c r="J193" s="348"/>
      <c r="K193" s="506"/>
      <c r="L193" s="358"/>
      <c r="M193" s="358"/>
      <c r="N193" s="359"/>
      <c r="O193" s="360"/>
      <c r="P193" s="360"/>
      <c r="Q193" s="363"/>
      <c r="R193" s="365"/>
      <c r="S193" s="125"/>
      <c r="T193" s="126"/>
      <c r="U193" s="89" t="s">
        <v>216</v>
      </c>
      <c r="V193" s="89"/>
      <c r="W193" s="449"/>
      <c r="X193" s="402"/>
      <c r="Y193" s="434"/>
      <c r="Z193" s="426"/>
    </row>
    <row r="194" spans="1:27" s="67" customFormat="1" ht="12" customHeight="1" x14ac:dyDescent="0.2">
      <c r="A194" s="454">
        <f>1+A191</f>
        <v>7</v>
      </c>
      <c r="B194" s="708"/>
      <c r="C194" s="396" t="s">
        <v>142</v>
      </c>
      <c r="D194" s="348"/>
      <c r="E194" s="351"/>
      <c r="F194" s="354"/>
      <c r="G194" s="348">
        <v>3</v>
      </c>
      <c r="H194" s="351"/>
      <c r="I194" s="354"/>
      <c r="J194" s="403"/>
      <c r="K194" s="693">
        <f t="shared" ref="K194" si="320">L194/30</f>
        <v>3</v>
      </c>
      <c r="L194" s="358">
        <f t="shared" ref="L194" si="321">M194+R194</f>
        <v>90</v>
      </c>
      <c r="M194" s="357">
        <f t="shared" ref="M194" si="322">N194+O194+P194+Q194</f>
        <v>44</v>
      </c>
      <c r="N194" s="359">
        <v>18</v>
      </c>
      <c r="O194" s="360">
        <v>24</v>
      </c>
      <c r="P194" s="360"/>
      <c r="Q194" s="361">
        <v>2</v>
      </c>
      <c r="R194" s="365">
        <f>SUM(S195:V195)</f>
        <v>46</v>
      </c>
      <c r="S194" s="91"/>
      <c r="T194" s="93"/>
      <c r="U194" s="193">
        <v>44</v>
      </c>
      <c r="V194" s="88"/>
      <c r="W194" s="448">
        <f>(S194+S195)/30</f>
        <v>0</v>
      </c>
      <c r="X194" s="401">
        <f t="shared" ref="X194" si="323">(T194+T195)/30</f>
        <v>0</v>
      </c>
      <c r="Y194" s="442">
        <f>(U194+U195)/30</f>
        <v>3</v>
      </c>
      <c r="Z194" s="430">
        <f t="shared" ref="Z194" si="324">(V194+V195)/30</f>
        <v>0</v>
      </c>
      <c r="AA194" s="65" t="b">
        <f>N194+O194+P194+Q194=SUM(S194:V194)</f>
        <v>1</v>
      </c>
    </row>
    <row r="195" spans="1:27" s="67" customFormat="1" ht="12" customHeight="1" x14ac:dyDescent="0.2">
      <c r="A195" s="454"/>
      <c r="B195" s="708"/>
      <c r="C195" s="396"/>
      <c r="D195" s="349"/>
      <c r="E195" s="352"/>
      <c r="F195" s="355"/>
      <c r="G195" s="349"/>
      <c r="H195" s="352"/>
      <c r="I195" s="355"/>
      <c r="J195" s="403"/>
      <c r="K195" s="710"/>
      <c r="L195" s="358"/>
      <c r="M195" s="358"/>
      <c r="N195" s="359"/>
      <c r="O195" s="360"/>
      <c r="P195" s="360"/>
      <c r="Q195" s="362"/>
      <c r="R195" s="365"/>
      <c r="S195" s="91"/>
      <c r="T195" s="93"/>
      <c r="U195" s="192">
        <v>46</v>
      </c>
      <c r="V195" s="88"/>
      <c r="W195" s="449"/>
      <c r="X195" s="402"/>
      <c r="Y195" s="434"/>
      <c r="Z195" s="426"/>
      <c r="AA195" s="65" t="b">
        <f>R194=SUM(S195:V195)</f>
        <v>1</v>
      </c>
    </row>
    <row r="196" spans="1:27" s="67" customFormat="1" ht="12" customHeight="1" x14ac:dyDescent="0.25">
      <c r="A196" s="454"/>
      <c r="B196" s="708"/>
      <c r="C196" s="473"/>
      <c r="D196" s="349"/>
      <c r="E196" s="352"/>
      <c r="F196" s="355"/>
      <c r="G196" s="349"/>
      <c r="H196" s="352"/>
      <c r="I196" s="356"/>
      <c r="J196" s="348"/>
      <c r="K196" s="506"/>
      <c r="L196" s="358"/>
      <c r="M196" s="358"/>
      <c r="N196" s="359"/>
      <c r="O196" s="360"/>
      <c r="P196" s="360"/>
      <c r="Q196" s="363"/>
      <c r="R196" s="365"/>
      <c r="S196" s="89"/>
      <c r="T196" s="87"/>
      <c r="U196" s="89" t="s">
        <v>216</v>
      </c>
      <c r="V196" s="89"/>
      <c r="W196" s="449"/>
      <c r="X196" s="402"/>
      <c r="Y196" s="434"/>
      <c r="Z196" s="426"/>
    </row>
    <row r="197" spans="1:27" s="67" customFormat="1" ht="12" customHeight="1" x14ac:dyDescent="0.2">
      <c r="A197" s="454">
        <f t="shared" ref="A197" si="325">1+A194</f>
        <v>8</v>
      </c>
      <c r="B197" s="708"/>
      <c r="C197" s="396" t="s">
        <v>197</v>
      </c>
      <c r="D197" s="348"/>
      <c r="E197" s="351"/>
      <c r="F197" s="354"/>
      <c r="G197" s="348">
        <v>3</v>
      </c>
      <c r="H197" s="351"/>
      <c r="I197" s="354"/>
      <c r="J197" s="403"/>
      <c r="K197" s="693">
        <f t="shared" ref="K197" si="326">L197/30</f>
        <v>6</v>
      </c>
      <c r="L197" s="358">
        <f t="shared" ref="L197" si="327">M197+R197</f>
        <v>180</v>
      </c>
      <c r="M197" s="358">
        <f t="shared" ref="M197" si="328">N197+O197+P197+Q197</f>
        <v>90</v>
      </c>
      <c r="N197" s="360">
        <v>2</v>
      </c>
      <c r="O197" s="360">
        <v>18</v>
      </c>
      <c r="P197" s="403">
        <v>66</v>
      </c>
      <c r="Q197" s="361">
        <v>4</v>
      </c>
      <c r="R197" s="365">
        <f>SUM(S198:V198)</f>
        <v>90</v>
      </c>
      <c r="S197" s="86"/>
      <c r="T197" s="192">
        <v>24</v>
      </c>
      <c r="U197" s="191">
        <v>66</v>
      </c>
      <c r="V197" s="88"/>
      <c r="W197" s="448">
        <f t="shared" ref="W197" si="329">(S197+S198)/30</f>
        <v>0</v>
      </c>
      <c r="X197" s="401">
        <f t="shared" ref="X197" si="330">(T197+T198)/30</f>
        <v>1.6</v>
      </c>
      <c r="Y197" s="442">
        <f t="shared" ref="Y197" si="331">(U197+U198)/30</f>
        <v>4.4000000000000004</v>
      </c>
      <c r="Z197" s="430">
        <f t="shared" ref="Z197" si="332">(V197+V198)/30</f>
        <v>0</v>
      </c>
      <c r="AA197" s="65" t="b">
        <f>N197+O197+P197+Q197=SUM(S197:V197)</f>
        <v>1</v>
      </c>
    </row>
    <row r="198" spans="1:27" s="67" customFormat="1" ht="12" customHeight="1" x14ac:dyDescent="0.2">
      <c r="A198" s="454"/>
      <c r="B198" s="708"/>
      <c r="C198" s="396"/>
      <c r="D198" s="349"/>
      <c r="E198" s="352"/>
      <c r="F198" s="355"/>
      <c r="G198" s="349"/>
      <c r="H198" s="352"/>
      <c r="I198" s="355"/>
      <c r="J198" s="403"/>
      <c r="K198" s="710"/>
      <c r="L198" s="358"/>
      <c r="M198" s="358"/>
      <c r="N198" s="360"/>
      <c r="O198" s="360"/>
      <c r="P198" s="403"/>
      <c r="Q198" s="362"/>
      <c r="R198" s="365"/>
      <c r="S198" s="86"/>
      <c r="T198" s="192">
        <v>24</v>
      </c>
      <c r="U198" s="191">
        <v>66</v>
      </c>
      <c r="V198" s="88"/>
      <c r="W198" s="449"/>
      <c r="X198" s="402"/>
      <c r="Y198" s="434"/>
      <c r="Z198" s="426"/>
      <c r="AA198" s="65" t="b">
        <f>R197=SUM(S198:V198)</f>
        <v>1</v>
      </c>
    </row>
    <row r="199" spans="1:27" s="67" customFormat="1" ht="12" customHeight="1" thickBot="1" x14ac:dyDescent="0.3">
      <c r="A199" s="454"/>
      <c r="B199" s="708"/>
      <c r="C199" s="396"/>
      <c r="D199" s="350"/>
      <c r="E199" s="353"/>
      <c r="F199" s="356"/>
      <c r="G199" s="350"/>
      <c r="H199" s="353"/>
      <c r="I199" s="356"/>
      <c r="J199" s="403"/>
      <c r="K199" s="506"/>
      <c r="L199" s="358"/>
      <c r="M199" s="358"/>
      <c r="N199" s="360"/>
      <c r="O199" s="360"/>
      <c r="P199" s="403"/>
      <c r="Q199" s="363"/>
      <c r="R199" s="365"/>
      <c r="S199" s="89"/>
      <c r="T199" s="192"/>
      <c r="U199" s="89" t="s">
        <v>216</v>
      </c>
      <c r="V199" s="88"/>
      <c r="W199" s="449"/>
      <c r="X199" s="402"/>
      <c r="Y199" s="434"/>
      <c r="Z199" s="426"/>
    </row>
    <row r="200" spans="1:27" s="71" customFormat="1" ht="12" hidden="1" customHeight="1" x14ac:dyDescent="0.2">
      <c r="A200" s="743">
        <f>1+A196</f>
        <v>1</v>
      </c>
      <c r="B200" s="722"/>
      <c r="C200" s="745"/>
      <c r="D200" s="726"/>
      <c r="E200" s="729"/>
      <c r="F200" s="732"/>
      <c r="G200" s="726"/>
      <c r="H200" s="729"/>
      <c r="I200" s="732"/>
      <c r="J200" s="727"/>
      <c r="K200" s="736"/>
      <c r="L200" s="772"/>
      <c r="M200" s="772"/>
      <c r="N200" s="733"/>
      <c r="O200" s="749"/>
      <c r="P200" s="749"/>
      <c r="Q200" s="789"/>
      <c r="R200" s="751"/>
      <c r="S200" s="110"/>
      <c r="T200" s="111"/>
      <c r="U200" s="112"/>
      <c r="V200" s="113"/>
      <c r="W200" s="752"/>
      <c r="X200" s="754"/>
      <c r="Y200" s="756"/>
      <c r="Z200" s="758"/>
      <c r="AA200" s="70" t="b">
        <f>N200+O200+P200+Q200=SUM(S200:V200)</f>
        <v>1</v>
      </c>
    </row>
    <row r="201" spans="1:27" s="71" customFormat="1" ht="12" hidden="1" customHeight="1" x14ac:dyDescent="0.2">
      <c r="A201" s="744"/>
      <c r="B201" s="723"/>
      <c r="C201" s="724"/>
      <c r="D201" s="726"/>
      <c r="E201" s="729"/>
      <c r="F201" s="732"/>
      <c r="G201" s="726"/>
      <c r="H201" s="729"/>
      <c r="I201" s="732"/>
      <c r="J201" s="734"/>
      <c r="K201" s="736"/>
      <c r="L201" s="738"/>
      <c r="M201" s="738"/>
      <c r="N201" s="748"/>
      <c r="O201" s="750"/>
      <c r="P201" s="750"/>
      <c r="Q201" s="789"/>
      <c r="R201" s="751"/>
      <c r="S201" s="114"/>
      <c r="T201" s="115"/>
      <c r="U201" s="116"/>
      <c r="V201" s="117"/>
      <c r="W201" s="753"/>
      <c r="X201" s="755"/>
      <c r="Y201" s="757"/>
      <c r="Z201" s="759"/>
      <c r="AA201" s="70" t="b">
        <f>R200=SUM(S201:V201)</f>
        <v>1</v>
      </c>
    </row>
    <row r="202" spans="1:27" s="71" customFormat="1" ht="12" hidden="1" customHeight="1" x14ac:dyDescent="0.25">
      <c r="A202" s="744"/>
      <c r="B202" s="723"/>
      <c r="C202" s="724"/>
      <c r="D202" s="727"/>
      <c r="E202" s="730"/>
      <c r="F202" s="733"/>
      <c r="G202" s="727"/>
      <c r="H202" s="730"/>
      <c r="I202" s="733"/>
      <c r="J202" s="734"/>
      <c r="K202" s="737"/>
      <c r="L202" s="738"/>
      <c r="M202" s="738"/>
      <c r="N202" s="748"/>
      <c r="O202" s="750"/>
      <c r="P202" s="750"/>
      <c r="Q202" s="749"/>
      <c r="R202" s="751"/>
      <c r="S202" s="118"/>
      <c r="T202" s="119"/>
      <c r="U202" s="116"/>
      <c r="V202" s="120"/>
      <c r="W202" s="753"/>
      <c r="X202" s="755"/>
      <c r="Y202" s="757"/>
      <c r="Z202" s="759"/>
    </row>
    <row r="203" spans="1:27" s="71" customFormat="1" ht="12" hidden="1" customHeight="1" x14ac:dyDescent="0.2">
      <c r="A203" s="744">
        <f>1+A200</f>
        <v>2</v>
      </c>
      <c r="B203" s="722"/>
      <c r="C203" s="724"/>
      <c r="D203" s="725"/>
      <c r="E203" s="728"/>
      <c r="F203" s="731"/>
      <c r="G203" s="725"/>
      <c r="H203" s="728"/>
      <c r="I203" s="731"/>
      <c r="J203" s="734"/>
      <c r="K203" s="735">
        <f t="shared" ref="K203" si="333">L203/30</f>
        <v>0</v>
      </c>
      <c r="L203" s="738">
        <f t="shared" ref="L203" si="334">M203+R203</f>
        <v>0</v>
      </c>
      <c r="M203" s="772">
        <f t="shared" ref="M203" si="335">N203+O203+P203+Q203</f>
        <v>0</v>
      </c>
      <c r="N203" s="773"/>
      <c r="O203" s="776"/>
      <c r="P203" s="779"/>
      <c r="Q203" s="775"/>
      <c r="R203" s="816">
        <f>SUM(S204:V204)</f>
        <v>0</v>
      </c>
      <c r="S203" s="121"/>
      <c r="T203" s="116"/>
      <c r="U203" s="116"/>
      <c r="V203" s="117"/>
      <c r="W203" s="753">
        <f t="shared" ref="W203" si="336">(S203+S204)/30</f>
        <v>0</v>
      </c>
      <c r="X203" s="769">
        <f>(T203+T204)/30</f>
        <v>0</v>
      </c>
      <c r="Y203" s="769">
        <f t="shared" ref="Y203" si="337">(U203+U204)/30</f>
        <v>0</v>
      </c>
      <c r="Z203" s="784">
        <f t="shared" ref="Z203" si="338">(V203+V204)/30</f>
        <v>0</v>
      </c>
      <c r="AA203" s="70" t="b">
        <f>N203+O203+P203+Q203=SUM(S203:V203)</f>
        <v>1</v>
      </c>
    </row>
    <row r="204" spans="1:27" s="71" customFormat="1" ht="12" hidden="1" customHeight="1" x14ac:dyDescent="0.2">
      <c r="A204" s="744"/>
      <c r="B204" s="723"/>
      <c r="C204" s="724"/>
      <c r="D204" s="726"/>
      <c r="E204" s="729"/>
      <c r="F204" s="732"/>
      <c r="G204" s="726"/>
      <c r="H204" s="729"/>
      <c r="I204" s="732"/>
      <c r="J204" s="734"/>
      <c r="K204" s="736"/>
      <c r="L204" s="738"/>
      <c r="M204" s="738"/>
      <c r="N204" s="774"/>
      <c r="O204" s="777"/>
      <c r="P204" s="780"/>
      <c r="Q204" s="815"/>
      <c r="R204" s="817"/>
      <c r="S204" s="121"/>
      <c r="T204" s="116"/>
      <c r="U204" s="116"/>
      <c r="V204" s="117"/>
      <c r="W204" s="753"/>
      <c r="X204" s="770"/>
      <c r="Y204" s="770"/>
      <c r="Z204" s="785"/>
      <c r="AA204" s="70" t="b">
        <f>R203=SUM(S204:V204)</f>
        <v>1</v>
      </c>
    </row>
    <row r="205" spans="1:27" s="71" customFormat="1" ht="12" hidden="1" customHeight="1" thickBot="1" x14ac:dyDescent="0.3">
      <c r="A205" s="744"/>
      <c r="B205" s="723"/>
      <c r="C205" s="724"/>
      <c r="D205" s="727"/>
      <c r="E205" s="730"/>
      <c r="F205" s="733"/>
      <c r="G205" s="727"/>
      <c r="H205" s="730"/>
      <c r="I205" s="733"/>
      <c r="J205" s="734"/>
      <c r="K205" s="737"/>
      <c r="L205" s="738"/>
      <c r="M205" s="738"/>
      <c r="N205" s="775"/>
      <c r="O205" s="778"/>
      <c r="P205" s="781"/>
      <c r="Q205" s="773"/>
      <c r="R205" s="817"/>
      <c r="S205" s="121"/>
      <c r="T205" s="120"/>
      <c r="U205" s="116"/>
      <c r="V205" s="122"/>
      <c r="W205" s="790"/>
      <c r="X205" s="771"/>
      <c r="Y205" s="771"/>
      <c r="Z205" s="786"/>
    </row>
    <row r="206" spans="1:27" ht="12" customHeight="1" x14ac:dyDescent="0.25">
      <c r="A206" s="739" t="s">
        <v>116</v>
      </c>
      <c r="B206" s="740"/>
      <c r="C206" s="740"/>
      <c r="D206" s="487"/>
      <c r="E206" s="488"/>
      <c r="F206" s="443"/>
      <c r="G206" s="793"/>
      <c r="H206" s="795"/>
      <c r="I206" s="797"/>
      <c r="J206" s="799"/>
      <c r="K206" s="462">
        <f>SUM(K176:K205)</f>
        <v>30</v>
      </c>
      <c r="L206" s="811">
        <f t="shared" ref="L206:R206" si="339">SUM(L176:L205)</f>
        <v>900</v>
      </c>
      <c r="M206" s="811">
        <f t="shared" si="339"/>
        <v>444</v>
      </c>
      <c r="N206" s="811">
        <f t="shared" si="339"/>
        <v>56</v>
      </c>
      <c r="O206" s="811">
        <f t="shared" si="339"/>
        <v>240</v>
      </c>
      <c r="P206" s="811">
        <f t="shared" si="339"/>
        <v>126</v>
      </c>
      <c r="Q206" s="811">
        <f t="shared" si="339"/>
        <v>22</v>
      </c>
      <c r="R206" s="813">
        <f t="shared" si="339"/>
        <v>456</v>
      </c>
      <c r="S206" s="95">
        <f>S176+S179+S182+S185+S188+S191+S194+S197+S200+S203</f>
        <v>14</v>
      </c>
      <c r="T206" s="96">
        <f t="shared" ref="T206:V206" si="340">T176+T179+T182+T185+T188+T191+T194+T197+T200+T203</f>
        <v>84</v>
      </c>
      <c r="U206" s="96">
        <f>U176+U179+U182+U185+U188+U191+U194+U197+U200+U203</f>
        <v>218</v>
      </c>
      <c r="V206" s="97">
        <f t="shared" si="340"/>
        <v>128</v>
      </c>
      <c r="W206" s="782">
        <f>SUM(W176:W205)</f>
        <v>1</v>
      </c>
      <c r="X206" s="746">
        <f t="shared" ref="X206:Z206" si="341">SUM(X176:X205)</f>
        <v>5.6</v>
      </c>
      <c r="Y206" s="746">
        <f t="shared" si="341"/>
        <v>14.733333333333333</v>
      </c>
      <c r="Z206" s="787">
        <f t="shared" si="341"/>
        <v>8.6666666666666661</v>
      </c>
      <c r="AA206" s="62" t="b">
        <f>N206+O206+P206+Q206=SUM(S206:V206)</f>
        <v>1</v>
      </c>
    </row>
    <row r="207" spans="1:27" ht="12" customHeight="1" thickBot="1" x14ac:dyDescent="0.3">
      <c r="A207" s="741"/>
      <c r="B207" s="742"/>
      <c r="C207" s="742"/>
      <c r="D207" s="543"/>
      <c r="E207" s="555"/>
      <c r="F207" s="444"/>
      <c r="G207" s="794"/>
      <c r="H207" s="796"/>
      <c r="I207" s="798"/>
      <c r="J207" s="800"/>
      <c r="K207" s="801"/>
      <c r="L207" s="812"/>
      <c r="M207" s="812"/>
      <c r="N207" s="812"/>
      <c r="O207" s="812"/>
      <c r="P207" s="812"/>
      <c r="Q207" s="812"/>
      <c r="R207" s="814"/>
      <c r="S207" s="98">
        <f>S177+S180+S183+S186+S189+S192+S195+S198+S201+S204</f>
        <v>16</v>
      </c>
      <c r="T207" s="99">
        <f t="shared" ref="T207:V207" si="342">T177+T180+T183+T186+T189+T192+T195+T198+T201+T204</f>
        <v>84</v>
      </c>
      <c r="U207" s="99">
        <f>U177+U180+U183+U186+U189+U192+U195+U198+U201+U204</f>
        <v>224</v>
      </c>
      <c r="V207" s="100">
        <f t="shared" si="342"/>
        <v>132</v>
      </c>
      <c r="W207" s="783"/>
      <c r="X207" s="747"/>
      <c r="Y207" s="747"/>
      <c r="Z207" s="788"/>
      <c r="AA207" s="62" t="b">
        <f>R206=SUM(S207:V207)</f>
        <v>1</v>
      </c>
    </row>
  </sheetData>
  <mergeCells count="1330">
    <mergeCell ref="A139:A152"/>
    <mergeCell ref="V169:AG169"/>
    <mergeCell ref="R92:R94"/>
    <mergeCell ref="A92:A94"/>
    <mergeCell ref="B92:B94"/>
    <mergeCell ref="C92:C94"/>
    <mergeCell ref="D92:D94"/>
    <mergeCell ref="E92:E94"/>
    <mergeCell ref="F92:F94"/>
    <mergeCell ref="G92:G94"/>
    <mergeCell ref="W64:W66"/>
    <mergeCell ref="Q64:Q66"/>
    <mergeCell ref="A61:Z63"/>
    <mergeCell ref="Z64:Z66"/>
    <mergeCell ref="R58:R60"/>
    <mergeCell ref="W58:W60"/>
    <mergeCell ref="X58:X60"/>
    <mergeCell ref="Y58:Y60"/>
    <mergeCell ref="Z58:Z60"/>
    <mergeCell ref="A64:A66"/>
    <mergeCell ref="B64:B66"/>
    <mergeCell ref="C64:C66"/>
    <mergeCell ref="I64:I66"/>
    <mergeCell ref="R64:R66"/>
    <mergeCell ref="W70:W72"/>
    <mergeCell ref="D139:D140"/>
    <mergeCell ref="E139:E140"/>
    <mergeCell ref="F139:F140"/>
    <mergeCell ref="L111:L113"/>
    <mergeCell ref="E126:E128"/>
    <mergeCell ref="F126:F128"/>
    <mergeCell ref="X104:X106"/>
    <mergeCell ref="A101:A103"/>
    <mergeCell ref="B101:B103"/>
    <mergeCell ref="C101:C103"/>
    <mergeCell ref="D101:D103"/>
    <mergeCell ref="E101:E103"/>
    <mergeCell ref="J101:J103"/>
    <mergeCell ref="K101:K103"/>
    <mergeCell ref="A123:A125"/>
    <mergeCell ref="B123:B125"/>
    <mergeCell ref="C123:C125"/>
    <mergeCell ref="D123:D125"/>
    <mergeCell ref="E123:E125"/>
    <mergeCell ref="F123:F125"/>
    <mergeCell ref="G123:G125"/>
    <mergeCell ref="C104:C106"/>
    <mergeCell ref="I92:I94"/>
    <mergeCell ref="A83:A85"/>
    <mergeCell ref="D86:D88"/>
    <mergeCell ref="I89:I91"/>
    <mergeCell ref="H86:H88"/>
    <mergeCell ref="A98:A100"/>
    <mergeCell ref="B98:B100"/>
    <mergeCell ref="A107:A109"/>
    <mergeCell ref="F101:F103"/>
    <mergeCell ref="G101:G103"/>
    <mergeCell ref="H101:H103"/>
    <mergeCell ref="I101:I103"/>
    <mergeCell ref="H92:H94"/>
    <mergeCell ref="E104:E106"/>
    <mergeCell ref="F104:F106"/>
    <mergeCell ref="A111:A113"/>
    <mergeCell ref="B104:B106"/>
    <mergeCell ref="B120:B122"/>
    <mergeCell ref="A117:A119"/>
    <mergeCell ref="A120:A122"/>
    <mergeCell ref="O111:O113"/>
    <mergeCell ref="Y107:Y109"/>
    <mergeCell ref="A114:A116"/>
    <mergeCell ref="B114:B116"/>
    <mergeCell ref="C114:C116"/>
    <mergeCell ref="E114:E116"/>
    <mergeCell ref="I117:I119"/>
    <mergeCell ref="D114:D116"/>
    <mergeCell ref="C117:C119"/>
    <mergeCell ref="G117:G119"/>
    <mergeCell ref="H117:H119"/>
    <mergeCell ref="E120:E122"/>
    <mergeCell ref="F120:F122"/>
    <mergeCell ref="P117:P119"/>
    <mergeCell ref="L206:L207"/>
    <mergeCell ref="M206:M207"/>
    <mergeCell ref="N206:N207"/>
    <mergeCell ref="O206:O207"/>
    <mergeCell ref="P206:P207"/>
    <mergeCell ref="Q206:Q207"/>
    <mergeCell ref="R206:R207"/>
    <mergeCell ref="Q203:Q205"/>
    <mergeCell ref="R203:R205"/>
    <mergeCell ref="W182:W184"/>
    <mergeCell ref="I191:I193"/>
    <mergeCell ref="K191:K193"/>
    <mergeCell ref="R179:R181"/>
    <mergeCell ref="P120:P122"/>
    <mergeCell ref="X111:X113"/>
    <mergeCell ref="P114:P116"/>
    <mergeCell ref="K120:K122"/>
    <mergeCell ref="L120:L122"/>
    <mergeCell ref="O114:O116"/>
    <mergeCell ref="W111:W113"/>
    <mergeCell ref="X114:X116"/>
    <mergeCell ref="Z98:Z100"/>
    <mergeCell ref="A95:A97"/>
    <mergeCell ref="B95:B97"/>
    <mergeCell ref="C95:C97"/>
    <mergeCell ref="D95:D97"/>
    <mergeCell ref="E95:E97"/>
    <mergeCell ref="F95:F97"/>
    <mergeCell ref="G95:G97"/>
    <mergeCell ref="H95:H97"/>
    <mergeCell ref="I95:I97"/>
    <mergeCell ref="J95:J97"/>
    <mergeCell ref="K95:K97"/>
    <mergeCell ref="L95:L97"/>
    <mergeCell ref="M95:M97"/>
    <mergeCell ref="P95:P97"/>
    <mergeCell ref="Q95:Q97"/>
    <mergeCell ref="G206:G207"/>
    <mergeCell ref="H206:H207"/>
    <mergeCell ref="I206:I207"/>
    <mergeCell ref="J206:J207"/>
    <mergeCell ref="K206:K207"/>
    <mergeCell ref="R104:R106"/>
    <mergeCell ref="W104:W106"/>
    <mergeCell ref="J159:J160"/>
    <mergeCell ref="G159:G160"/>
    <mergeCell ref="H159:H160"/>
    <mergeCell ref="I159:I160"/>
    <mergeCell ref="K159:K160"/>
    <mergeCell ref="L159:L160"/>
    <mergeCell ref="M159:M160"/>
    <mergeCell ref="N159:N160"/>
    <mergeCell ref="O159:O160"/>
    <mergeCell ref="D150:D152"/>
    <mergeCell ref="Z101:Z103"/>
    <mergeCell ref="H123:H125"/>
    <mergeCell ref="Z117:Z119"/>
    <mergeCell ref="Y120:Y122"/>
    <mergeCell ref="Z120:Z122"/>
    <mergeCell ref="R120:R122"/>
    <mergeCell ref="P130:P132"/>
    <mergeCell ref="W130:W132"/>
    <mergeCell ref="W114:W116"/>
    <mergeCell ref="O126:O128"/>
    <mergeCell ref="P126:P128"/>
    <mergeCell ref="L117:L119"/>
    <mergeCell ref="M117:M119"/>
    <mergeCell ref="Z130:Z132"/>
    <mergeCell ref="L114:L116"/>
    <mergeCell ref="W126:W128"/>
    <mergeCell ref="I123:I125"/>
    <mergeCell ref="J123:J125"/>
    <mergeCell ref="K123:K125"/>
    <mergeCell ref="L123:L125"/>
    <mergeCell ref="Z114:Z116"/>
    <mergeCell ref="Q114:Q116"/>
    <mergeCell ref="M114:M116"/>
    <mergeCell ref="N114:N116"/>
    <mergeCell ref="O101:O103"/>
    <mergeCell ref="J111:J113"/>
    <mergeCell ref="K111:K113"/>
    <mergeCell ref="Y111:Y113"/>
    <mergeCell ref="Z111:Z113"/>
    <mergeCell ref="Y104:Y106"/>
    <mergeCell ref="Z104:Z106"/>
    <mergeCell ref="W203:W205"/>
    <mergeCell ref="P185:P187"/>
    <mergeCell ref="E150:E152"/>
    <mergeCell ref="X126:X128"/>
    <mergeCell ref="Y126:Y128"/>
    <mergeCell ref="Z126:Z128"/>
    <mergeCell ref="A130:A132"/>
    <mergeCell ref="B130:B132"/>
    <mergeCell ref="C130:C132"/>
    <mergeCell ref="D130:D132"/>
    <mergeCell ref="E130:E132"/>
    <mergeCell ref="F130:F132"/>
    <mergeCell ref="G130:G132"/>
    <mergeCell ref="H130:H132"/>
    <mergeCell ref="I130:I132"/>
    <mergeCell ref="J130:J132"/>
    <mergeCell ref="K130:K132"/>
    <mergeCell ref="L130:L132"/>
    <mergeCell ref="M130:M132"/>
    <mergeCell ref="N130:N132"/>
    <mergeCell ref="A126:A128"/>
    <mergeCell ref="R130:R132"/>
    <mergeCell ref="C133:C135"/>
    <mergeCell ref="B133:B135"/>
    <mergeCell ref="B126:B128"/>
    <mergeCell ref="D126:D128"/>
    <mergeCell ref="W139:W140"/>
    <mergeCell ref="A136:A138"/>
    <mergeCell ref="B136:B138"/>
    <mergeCell ref="G133:G135"/>
    <mergeCell ref="H133:H135"/>
    <mergeCell ref="A129:Z129"/>
    <mergeCell ref="Q197:Q199"/>
    <mergeCell ref="X203:X205"/>
    <mergeCell ref="Y203:Y205"/>
    <mergeCell ref="M203:M205"/>
    <mergeCell ref="N203:N205"/>
    <mergeCell ref="O203:O205"/>
    <mergeCell ref="P203:P205"/>
    <mergeCell ref="R194:R196"/>
    <mergeCell ref="W206:W207"/>
    <mergeCell ref="W197:W199"/>
    <mergeCell ref="X197:X199"/>
    <mergeCell ref="Y197:Y199"/>
    <mergeCell ref="Y206:Y207"/>
    <mergeCell ref="R197:R199"/>
    <mergeCell ref="X185:X187"/>
    <mergeCell ref="Z203:Z205"/>
    <mergeCell ref="L200:L202"/>
    <mergeCell ref="M200:M202"/>
    <mergeCell ref="Z206:Z207"/>
    <mergeCell ref="Y185:Y187"/>
    <mergeCell ref="Z185:Z187"/>
    <mergeCell ref="R185:R187"/>
    <mergeCell ref="L191:L193"/>
    <mergeCell ref="M191:M193"/>
    <mergeCell ref="N191:N193"/>
    <mergeCell ref="O191:O193"/>
    <mergeCell ref="P191:P193"/>
    <mergeCell ref="M185:M187"/>
    <mergeCell ref="N185:N187"/>
    <mergeCell ref="O185:O187"/>
    <mergeCell ref="Q191:Q193"/>
    <mergeCell ref="Q200:Q202"/>
    <mergeCell ref="L2:Q2"/>
    <mergeCell ref="Q12:Q14"/>
    <mergeCell ref="Q15:Q17"/>
    <mergeCell ref="Q18:Q20"/>
    <mergeCell ref="Q21:Q23"/>
    <mergeCell ref="Q24:Q26"/>
    <mergeCell ref="N4:Q4"/>
    <mergeCell ref="Q5:Q8"/>
    <mergeCell ref="Q27:Q28"/>
    <mergeCell ref="Q40:Q42"/>
    <mergeCell ref="Q31:Q33"/>
    <mergeCell ref="Q34:Q36"/>
    <mergeCell ref="Q37:Q39"/>
    <mergeCell ref="Q43:Q45"/>
    <mergeCell ref="Q46:Q48"/>
    <mergeCell ref="Q49:Q51"/>
    <mergeCell ref="Q58:Q60"/>
    <mergeCell ref="O21:O23"/>
    <mergeCell ref="L55:L57"/>
    <mergeCell ref="N31:N33"/>
    <mergeCell ref="O31:O33"/>
    <mergeCell ref="P31:P33"/>
    <mergeCell ref="N5:N8"/>
    <mergeCell ref="L31:L33"/>
    <mergeCell ref="J194:J196"/>
    <mergeCell ref="Z197:Z199"/>
    <mergeCell ref="G194:G196"/>
    <mergeCell ref="H194:H196"/>
    <mergeCell ref="I194:I196"/>
    <mergeCell ref="N188:N190"/>
    <mergeCell ref="D194:D196"/>
    <mergeCell ref="E194:E196"/>
    <mergeCell ref="Q117:Q119"/>
    <mergeCell ref="Q120:Q122"/>
    <mergeCell ref="I120:I122"/>
    <mergeCell ref="J120:J122"/>
    <mergeCell ref="H191:H193"/>
    <mergeCell ref="A197:A199"/>
    <mergeCell ref="B197:B199"/>
    <mergeCell ref="C197:C199"/>
    <mergeCell ref="D197:D199"/>
    <mergeCell ref="E197:E199"/>
    <mergeCell ref="F197:F199"/>
    <mergeCell ref="G197:G199"/>
    <mergeCell ref="H197:H199"/>
    <mergeCell ref="I197:I199"/>
    <mergeCell ref="J197:J199"/>
    <mergeCell ref="X141:X143"/>
    <mergeCell ref="Y141:Y143"/>
    <mergeCell ref="Z141:Z143"/>
    <mergeCell ref="K197:K199"/>
    <mergeCell ref="L197:L199"/>
    <mergeCell ref="M197:M199"/>
    <mergeCell ref="N197:N199"/>
    <mergeCell ref="O197:O199"/>
    <mergeCell ref="P197:P199"/>
    <mergeCell ref="D141:D143"/>
    <mergeCell ref="E141:E143"/>
    <mergeCell ref="F141:F143"/>
    <mergeCell ref="G141:G143"/>
    <mergeCell ref="H141:H143"/>
    <mergeCell ref="I141:I143"/>
    <mergeCell ref="Q130:Q132"/>
    <mergeCell ref="G139:G140"/>
    <mergeCell ref="H139:H140"/>
    <mergeCell ref="I139:I140"/>
    <mergeCell ref="R136:R138"/>
    <mergeCell ref="W136:W138"/>
    <mergeCell ref="J126:J128"/>
    <mergeCell ref="K126:K128"/>
    <mergeCell ref="E136:E138"/>
    <mergeCell ref="D77:D79"/>
    <mergeCell ref="G77:G79"/>
    <mergeCell ref="O130:O132"/>
    <mergeCell ref="P101:P103"/>
    <mergeCell ref="W98:W100"/>
    <mergeCell ref="A206:C207"/>
    <mergeCell ref="D206:D207"/>
    <mergeCell ref="E206:E207"/>
    <mergeCell ref="F206:F207"/>
    <mergeCell ref="A200:A202"/>
    <mergeCell ref="B200:B202"/>
    <mergeCell ref="C200:C202"/>
    <mergeCell ref="D200:D202"/>
    <mergeCell ref="W191:W193"/>
    <mergeCell ref="X191:X193"/>
    <mergeCell ref="Y191:Y193"/>
    <mergeCell ref="Z191:Z193"/>
    <mergeCell ref="W194:W196"/>
    <mergeCell ref="X194:X196"/>
    <mergeCell ref="Y194:Y196"/>
    <mergeCell ref="Z194:Z196"/>
    <mergeCell ref="J191:J193"/>
    <mergeCell ref="P194:P196"/>
    <mergeCell ref="Q194:Q196"/>
    <mergeCell ref="A191:A193"/>
    <mergeCell ref="X206:X207"/>
    <mergeCell ref="N200:N202"/>
    <mergeCell ref="O200:O202"/>
    <mergeCell ref="P200:P202"/>
    <mergeCell ref="R200:R202"/>
    <mergeCell ref="W200:W202"/>
    <mergeCell ref="X200:X202"/>
    <mergeCell ref="Y200:Y202"/>
    <mergeCell ref="Z200:Z202"/>
    <mergeCell ref="A194:A196"/>
    <mergeCell ref="B194:B196"/>
    <mergeCell ref="A203:A205"/>
    <mergeCell ref="B203:B205"/>
    <mergeCell ref="C203:C205"/>
    <mergeCell ref="D203:D205"/>
    <mergeCell ref="E203:E205"/>
    <mergeCell ref="F203:F205"/>
    <mergeCell ref="G203:G205"/>
    <mergeCell ref="H203:H205"/>
    <mergeCell ref="I203:I205"/>
    <mergeCell ref="J203:J205"/>
    <mergeCell ref="K203:K205"/>
    <mergeCell ref="L203:L205"/>
    <mergeCell ref="E200:E202"/>
    <mergeCell ref="F200:F202"/>
    <mergeCell ref="G200:G202"/>
    <mergeCell ref="H200:H202"/>
    <mergeCell ref="I200:I202"/>
    <mergeCell ref="J200:J202"/>
    <mergeCell ref="K200:K202"/>
    <mergeCell ref="C194:C196"/>
    <mergeCell ref="F194:F196"/>
    <mergeCell ref="W185:W187"/>
    <mergeCell ref="P182:P184"/>
    <mergeCell ref="Q182:Q184"/>
    <mergeCell ref="L185:L187"/>
    <mergeCell ref="A182:A184"/>
    <mergeCell ref="B182:B184"/>
    <mergeCell ref="C182:C184"/>
    <mergeCell ref="D182:D184"/>
    <mergeCell ref="E182:E184"/>
    <mergeCell ref="F182:F184"/>
    <mergeCell ref="G182:G184"/>
    <mergeCell ref="H182:H184"/>
    <mergeCell ref="I182:I184"/>
    <mergeCell ref="K194:K196"/>
    <mergeCell ref="L194:L196"/>
    <mergeCell ref="M194:M196"/>
    <mergeCell ref="N194:N196"/>
    <mergeCell ref="O194:O196"/>
    <mergeCell ref="A188:A190"/>
    <mergeCell ref="D185:D187"/>
    <mergeCell ref="E185:E187"/>
    <mergeCell ref="F185:F187"/>
    <mergeCell ref="G185:G187"/>
    <mergeCell ref="H185:H187"/>
    <mergeCell ref="I185:I187"/>
    <mergeCell ref="J185:J187"/>
    <mergeCell ref="K185:K187"/>
    <mergeCell ref="O188:O190"/>
    <mergeCell ref="P188:P190"/>
    <mergeCell ref="E191:E193"/>
    <mergeCell ref="X182:X184"/>
    <mergeCell ref="Y182:Y184"/>
    <mergeCell ref="Z182:Z184"/>
    <mergeCell ref="A185:A187"/>
    <mergeCell ref="B185:B187"/>
    <mergeCell ref="C185:C187"/>
    <mergeCell ref="A174:Z174"/>
    <mergeCell ref="A175:Z175"/>
    <mergeCell ref="A179:A181"/>
    <mergeCell ref="B188:B190"/>
    <mergeCell ref="C188:C190"/>
    <mergeCell ref="D188:D190"/>
    <mergeCell ref="E188:E190"/>
    <mergeCell ref="F188:F190"/>
    <mergeCell ref="G188:G190"/>
    <mergeCell ref="H188:H190"/>
    <mergeCell ref="I188:I190"/>
    <mergeCell ref="Q188:Q190"/>
    <mergeCell ref="R188:R190"/>
    <mergeCell ref="W188:W190"/>
    <mergeCell ref="X188:X190"/>
    <mergeCell ref="Y188:Y190"/>
    <mergeCell ref="Z188:Z190"/>
    <mergeCell ref="J182:J184"/>
    <mergeCell ref="K182:K184"/>
    <mergeCell ref="L182:L184"/>
    <mergeCell ref="M182:M184"/>
    <mergeCell ref="N182:N184"/>
    <mergeCell ref="O182:O184"/>
    <mergeCell ref="Y176:Y178"/>
    <mergeCell ref="Z176:Z178"/>
    <mergeCell ref="Q179:Q181"/>
    <mergeCell ref="R191:R193"/>
    <mergeCell ref="B179:B181"/>
    <mergeCell ref="C179:C181"/>
    <mergeCell ref="D179:D181"/>
    <mergeCell ref="E179:E181"/>
    <mergeCell ref="F179:F181"/>
    <mergeCell ref="G179:G181"/>
    <mergeCell ref="H179:H181"/>
    <mergeCell ref="D153:D154"/>
    <mergeCell ref="I157:I158"/>
    <mergeCell ref="J188:J190"/>
    <mergeCell ref="K188:K190"/>
    <mergeCell ref="L188:L190"/>
    <mergeCell ref="M188:M190"/>
    <mergeCell ref="B157:B158"/>
    <mergeCell ref="P176:P178"/>
    <mergeCell ref="B191:B193"/>
    <mergeCell ref="C191:C193"/>
    <mergeCell ref="D191:D193"/>
    <mergeCell ref="J179:J181"/>
    <mergeCell ref="K179:K181"/>
    <mergeCell ref="L179:L181"/>
    <mergeCell ref="M179:M181"/>
    <mergeCell ref="R182:R184"/>
    <mergeCell ref="Q185:Q187"/>
    <mergeCell ref="A165:R165"/>
    <mergeCell ref="K155:K156"/>
    <mergeCell ref="I179:I181"/>
    <mergeCell ref="H172:U172"/>
    <mergeCell ref="F191:F193"/>
    <mergeCell ref="J161:J162"/>
    <mergeCell ref="G191:G193"/>
    <mergeCell ref="Z179:Z181"/>
    <mergeCell ref="R176:R178"/>
    <mergeCell ref="A70:A72"/>
    <mergeCell ref="B70:B72"/>
    <mergeCell ref="C70:C72"/>
    <mergeCell ref="D70:D72"/>
    <mergeCell ref="E70:E72"/>
    <mergeCell ref="F70:F72"/>
    <mergeCell ref="G70:G72"/>
    <mergeCell ref="H70:H72"/>
    <mergeCell ref="I70:I72"/>
    <mergeCell ref="J70:J72"/>
    <mergeCell ref="K70:K72"/>
    <mergeCell ref="L70:L72"/>
    <mergeCell ref="M70:M72"/>
    <mergeCell ref="N70:N72"/>
    <mergeCell ref="O70:O72"/>
    <mergeCell ref="P70:P72"/>
    <mergeCell ref="R70:R72"/>
    <mergeCell ref="A176:A178"/>
    <mergeCell ref="B176:B178"/>
    <mergeCell ref="C176:C178"/>
    <mergeCell ref="D176:D178"/>
    <mergeCell ref="E176:E178"/>
    <mergeCell ref="F176:F178"/>
    <mergeCell ref="G176:G178"/>
    <mergeCell ref="Y161:Y162"/>
    <mergeCell ref="O155:O156"/>
    <mergeCell ref="L155:L156"/>
    <mergeCell ref="D147:D149"/>
    <mergeCell ref="E147:E149"/>
    <mergeCell ref="A104:A106"/>
    <mergeCell ref="A52:A54"/>
    <mergeCell ref="Y55:Y57"/>
    <mergeCell ref="Z55:Z57"/>
    <mergeCell ref="O64:O66"/>
    <mergeCell ref="P64:P66"/>
    <mergeCell ref="N179:N181"/>
    <mergeCell ref="O179:O181"/>
    <mergeCell ref="P179:P181"/>
    <mergeCell ref="Q176:Q178"/>
    <mergeCell ref="W176:W178"/>
    <mergeCell ref="X176:X178"/>
    <mergeCell ref="H176:H178"/>
    <mergeCell ref="I176:I178"/>
    <mergeCell ref="J176:J178"/>
    <mergeCell ref="K176:K178"/>
    <mergeCell ref="L176:L178"/>
    <mergeCell ref="M176:M178"/>
    <mergeCell ref="N176:N178"/>
    <mergeCell ref="O176:O178"/>
    <mergeCell ref="C159:C160"/>
    <mergeCell ref="A159:A160"/>
    <mergeCell ref="A166:R166"/>
    <mergeCell ref="D161:D162"/>
    <mergeCell ref="E161:E162"/>
    <mergeCell ref="A161:C162"/>
    <mergeCell ref="A172:C172"/>
    <mergeCell ref="W179:W181"/>
    <mergeCell ref="X179:X181"/>
    <mergeCell ref="G161:G162"/>
    <mergeCell ref="W159:W160"/>
    <mergeCell ref="X159:X160"/>
    <mergeCell ref="Y179:Y181"/>
    <mergeCell ref="A55:A57"/>
    <mergeCell ref="B55:B57"/>
    <mergeCell ref="C55:C57"/>
    <mergeCell ref="D55:D57"/>
    <mergeCell ref="E55:E57"/>
    <mergeCell ref="F55:F57"/>
    <mergeCell ref="G55:G57"/>
    <mergeCell ref="H55:H57"/>
    <mergeCell ref="D58:D60"/>
    <mergeCell ref="E58:E60"/>
    <mergeCell ref="F58:F60"/>
    <mergeCell ref="G58:G60"/>
    <mergeCell ref="H58:H60"/>
    <mergeCell ref="Y64:Y66"/>
    <mergeCell ref="B58:B60"/>
    <mergeCell ref="C58:C60"/>
    <mergeCell ref="J64:J66"/>
    <mergeCell ref="I55:I57"/>
    <mergeCell ref="J55:J57"/>
    <mergeCell ref="K55:K57"/>
    <mergeCell ref="C43:C45"/>
    <mergeCell ref="F46:F48"/>
    <mergeCell ref="B43:B45"/>
    <mergeCell ref="G46:G48"/>
    <mergeCell ref="H46:H48"/>
    <mergeCell ref="M40:M42"/>
    <mergeCell ref="F43:F45"/>
    <mergeCell ref="G43:G45"/>
    <mergeCell ref="Z49:Z51"/>
    <mergeCell ref="M64:M66"/>
    <mergeCell ref="N64:N66"/>
    <mergeCell ref="M55:M57"/>
    <mergeCell ref="N55:N57"/>
    <mergeCell ref="O55:O57"/>
    <mergeCell ref="P55:P57"/>
    <mergeCell ref="Q55:Q57"/>
    <mergeCell ref="E64:E66"/>
    <mergeCell ref="H40:H42"/>
    <mergeCell ref="K43:K45"/>
    <mergeCell ref="H52:H54"/>
    <mergeCell ref="G37:G39"/>
    <mergeCell ref="L18:L20"/>
    <mergeCell ref="J34:J36"/>
    <mergeCell ref="C34:C36"/>
    <mergeCell ref="I24:I26"/>
    <mergeCell ref="J18:J20"/>
    <mergeCell ref="J24:J26"/>
    <mergeCell ref="R21:R23"/>
    <mergeCell ref="P43:P45"/>
    <mergeCell ref="M43:M45"/>
    <mergeCell ref="P34:P36"/>
    <mergeCell ref="A67:A69"/>
    <mergeCell ref="B67:B69"/>
    <mergeCell ref="B37:B39"/>
    <mergeCell ref="J58:J60"/>
    <mergeCell ref="K58:K60"/>
    <mergeCell ref="L58:L60"/>
    <mergeCell ref="M58:M60"/>
    <mergeCell ref="N58:N60"/>
    <mergeCell ref="O58:O60"/>
    <mergeCell ref="E49:E51"/>
    <mergeCell ref="F49:F51"/>
    <mergeCell ref="G49:G51"/>
    <mergeCell ref="H49:H51"/>
    <mergeCell ref="I49:I51"/>
    <mergeCell ref="J49:J51"/>
    <mergeCell ref="K49:K51"/>
    <mergeCell ref="L49:L51"/>
    <mergeCell ref="J37:J39"/>
    <mergeCell ref="I40:I42"/>
    <mergeCell ref="I58:I60"/>
    <mergeCell ref="E43:E45"/>
    <mergeCell ref="W18:W20"/>
    <mergeCell ref="W24:W26"/>
    <mergeCell ref="X18:X20"/>
    <mergeCell ref="X24:X26"/>
    <mergeCell ref="Y18:Y20"/>
    <mergeCell ref="Z21:Z23"/>
    <mergeCell ref="W21:W23"/>
    <mergeCell ref="M21:M23"/>
    <mergeCell ref="N21:N23"/>
    <mergeCell ref="L27:L28"/>
    <mergeCell ref="Z27:Z28"/>
    <mergeCell ref="M27:M28"/>
    <mergeCell ref="O27:O28"/>
    <mergeCell ref="P27:P28"/>
    <mergeCell ref="N27:N28"/>
    <mergeCell ref="R27:R28"/>
    <mergeCell ref="L21:L23"/>
    <mergeCell ref="X21:X23"/>
    <mergeCell ref="Y21:Y23"/>
    <mergeCell ref="G21:G23"/>
    <mergeCell ref="H21:H23"/>
    <mergeCell ref="I21:I23"/>
    <mergeCell ref="J21:J23"/>
    <mergeCell ref="K21:K23"/>
    <mergeCell ref="G18:G20"/>
    <mergeCell ref="H18:H20"/>
    <mergeCell ref="K24:K26"/>
    <mergeCell ref="D18:D20"/>
    <mergeCell ref="E18:E20"/>
    <mergeCell ref="F18:F20"/>
    <mergeCell ref="D24:D26"/>
    <mergeCell ref="Y37:Y39"/>
    <mergeCell ref="C18:C20"/>
    <mergeCell ref="C24:C26"/>
    <mergeCell ref="K18:K20"/>
    <mergeCell ref="D144:D146"/>
    <mergeCell ref="E24:E26"/>
    <mergeCell ref="F24:F26"/>
    <mergeCell ref="X34:X36"/>
    <mergeCell ref="Y34:Y36"/>
    <mergeCell ref="H27:H28"/>
    <mergeCell ref="I27:I28"/>
    <mergeCell ref="K27:K28"/>
    <mergeCell ref="J27:J28"/>
    <mergeCell ref="E27:E28"/>
    <mergeCell ref="F73:F75"/>
    <mergeCell ref="M133:M135"/>
    <mergeCell ref="R117:R119"/>
    <mergeCell ref="Y144:Y146"/>
    <mergeCell ref="A30:Z30"/>
    <mergeCell ref="E77:E79"/>
    <mergeCell ref="Z31:Z33"/>
    <mergeCell ref="L43:L45"/>
    <mergeCell ref="G34:G36"/>
    <mergeCell ref="H34:H36"/>
    <mergeCell ref="N161:N162"/>
    <mergeCell ref="Z161:Z162"/>
    <mergeCell ref="K157:K158"/>
    <mergeCell ref="B21:B23"/>
    <mergeCell ref="A21:A23"/>
    <mergeCell ref="C21:C23"/>
    <mergeCell ref="Y24:Y26"/>
    <mergeCell ref="Y46:Y48"/>
    <mergeCell ref="X144:X146"/>
    <mergeCell ref="D73:D75"/>
    <mergeCell ref="O120:O122"/>
    <mergeCell ref="J46:J48"/>
    <mergeCell ref="K46:K48"/>
    <mergeCell ref="L46:L48"/>
    <mergeCell ref="H37:H39"/>
    <mergeCell ref="I37:I39"/>
    <mergeCell ref="E73:E75"/>
    <mergeCell ref="R34:R36"/>
    <mergeCell ref="W34:W36"/>
    <mergeCell ref="R46:R48"/>
    <mergeCell ref="W46:W48"/>
    <mergeCell ref="A37:A39"/>
    <mergeCell ref="C37:C39"/>
    <mergeCell ref="D37:D39"/>
    <mergeCell ref="O80:O82"/>
    <mergeCell ref="X77:X79"/>
    <mergeCell ref="X80:X82"/>
    <mergeCell ref="X64:X66"/>
    <mergeCell ref="F161:F162"/>
    <mergeCell ref="K161:K162"/>
    <mergeCell ref="E155:E156"/>
    <mergeCell ref="A155:A156"/>
    <mergeCell ref="D155:D156"/>
    <mergeCell ref="A163:R163"/>
    <mergeCell ref="A164:R164"/>
    <mergeCell ref="A157:A158"/>
    <mergeCell ref="E157:E158"/>
    <mergeCell ref="F157:F158"/>
    <mergeCell ref="G157:G158"/>
    <mergeCell ref="H157:H158"/>
    <mergeCell ref="D157:D158"/>
    <mergeCell ref="C157:C158"/>
    <mergeCell ref="B155:B156"/>
    <mergeCell ref="C155:C156"/>
    <mergeCell ref="G155:G156"/>
    <mergeCell ref="F155:F156"/>
    <mergeCell ref="H161:H162"/>
    <mergeCell ref="I161:I162"/>
    <mergeCell ref="L161:L162"/>
    <mergeCell ref="P161:P162"/>
    <mergeCell ref="O161:O162"/>
    <mergeCell ref="M161:M162"/>
    <mergeCell ref="P159:P160"/>
    <mergeCell ref="Q159:Q160"/>
    <mergeCell ref="X161:X162"/>
    <mergeCell ref="X155:X156"/>
    <mergeCell ref="R161:R162"/>
    <mergeCell ref="Q161:Q162"/>
    <mergeCell ref="R159:R160"/>
    <mergeCell ref="X139:X140"/>
    <mergeCell ref="Y139:Y140"/>
    <mergeCell ref="Z139:Z140"/>
    <mergeCell ref="Z153:Z154"/>
    <mergeCell ref="Z144:Z146"/>
    <mergeCell ref="W161:W162"/>
    <mergeCell ref="W157:W158"/>
    <mergeCell ref="Y157:Y158"/>
    <mergeCell ref="Y159:Y160"/>
    <mergeCell ref="Z159:Z160"/>
    <mergeCell ref="Q153:Q154"/>
    <mergeCell ref="Q155:Q156"/>
    <mergeCell ref="Q157:Q158"/>
    <mergeCell ref="X153:X154"/>
    <mergeCell ref="Y114:Y116"/>
    <mergeCell ref="G153:G154"/>
    <mergeCell ref="X92:X94"/>
    <mergeCell ref="Y153:Y154"/>
    <mergeCell ref="M153:M154"/>
    <mergeCell ref="M155:M156"/>
    <mergeCell ref="N153:N154"/>
    <mergeCell ref="Z157:Z158"/>
    <mergeCell ref="P155:P156"/>
    <mergeCell ref="R155:R156"/>
    <mergeCell ref="W155:W156"/>
    <mergeCell ref="Y155:Y156"/>
    <mergeCell ref="Z155:Z156"/>
    <mergeCell ref="P157:P158"/>
    <mergeCell ref="R157:R158"/>
    <mergeCell ref="O92:O94"/>
    <mergeCell ref="P92:P94"/>
    <mergeCell ref="Q92:Q94"/>
    <mergeCell ref="X157:X158"/>
    <mergeCell ref="O157:O158"/>
    <mergeCell ref="I153:I154"/>
    <mergeCell ref="W133:W135"/>
    <mergeCell ref="X133:X135"/>
    <mergeCell ref="Y133:Y135"/>
    <mergeCell ref="I133:I135"/>
    <mergeCell ref="J133:J135"/>
    <mergeCell ref="K133:K135"/>
    <mergeCell ref="L133:L135"/>
    <mergeCell ref="H126:H128"/>
    <mergeCell ref="I126:I128"/>
    <mergeCell ref="Z95:Z97"/>
    <mergeCell ref="X98:X100"/>
    <mergeCell ref="G98:G100"/>
    <mergeCell ref="H98:H100"/>
    <mergeCell ref="I98:I100"/>
    <mergeCell ref="J98:J100"/>
    <mergeCell ref="K98:K100"/>
    <mergeCell ref="J157:J158"/>
    <mergeCell ref="G104:G106"/>
    <mergeCell ref="H104:H106"/>
    <mergeCell ref="I104:I106"/>
    <mergeCell ref="J104:J106"/>
    <mergeCell ref="K104:K106"/>
    <mergeCell ref="L104:L106"/>
    <mergeCell ref="M104:M106"/>
    <mergeCell ref="N104:N106"/>
    <mergeCell ref="O104:O106"/>
    <mergeCell ref="P104:P106"/>
    <mergeCell ref="I155:I156"/>
    <mergeCell ref="H155:H156"/>
    <mergeCell ref="N117:N119"/>
    <mergeCell ref="J155:J156"/>
    <mergeCell ref="L157:L158"/>
    <mergeCell ref="M157:M158"/>
    <mergeCell ref="N157:N158"/>
    <mergeCell ref="N155:N156"/>
    <mergeCell ref="H153:H154"/>
    <mergeCell ref="J153:J154"/>
    <mergeCell ref="O153:O154"/>
    <mergeCell ref="K37:K39"/>
    <mergeCell ref="N43:N45"/>
    <mergeCell ref="O43:O45"/>
    <mergeCell ref="J40:J42"/>
    <mergeCell ref="L40:L42"/>
    <mergeCell ref="A76:Z76"/>
    <mergeCell ref="I77:I79"/>
    <mergeCell ref="H43:H45"/>
    <mergeCell ref="N34:N36"/>
    <mergeCell ref="E144:E146"/>
    <mergeCell ref="F144:F146"/>
    <mergeCell ref="E153:E154"/>
    <mergeCell ref="I150:I152"/>
    <mergeCell ref="J83:J85"/>
    <mergeCell ref="F114:F116"/>
    <mergeCell ref="A153:C154"/>
    <mergeCell ref="O46:O48"/>
    <mergeCell ref="M126:M128"/>
    <mergeCell ref="F150:F152"/>
    <mergeCell ref="C126:C128"/>
    <mergeCell ref="Y77:Y79"/>
    <mergeCell ref="A73:A75"/>
    <mergeCell ref="B80:B82"/>
    <mergeCell ref="F34:F36"/>
    <mergeCell ref="W37:W39"/>
    <mergeCell ref="Z67:Z69"/>
    <mergeCell ref="X70:X72"/>
    <mergeCell ref="Y70:Y72"/>
    <mergeCell ref="W67:W69"/>
    <mergeCell ref="Z92:Z94"/>
    <mergeCell ref="M34:M36"/>
    <mergeCell ref="Q67:Q69"/>
    <mergeCell ref="Y73:Y75"/>
    <mergeCell ref="O34:O36"/>
    <mergeCell ref="Q70:Q72"/>
    <mergeCell ref="Q77:Q79"/>
    <mergeCell ref="Z86:Z88"/>
    <mergeCell ref="X86:X88"/>
    <mergeCell ref="Z89:Z91"/>
    <mergeCell ref="P86:P88"/>
    <mergeCell ref="P58:P60"/>
    <mergeCell ref="Y86:Y88"/>
    <mergeCell ref="X89:X91"/>
    <mergeCell ref="M86:M88"/>
    <mergeCell ref="N86:N88"/>
    <mergeCell ref="W52:W54"/>
    <mergeCell ref="X52:X54"/>
    <mergeCell ref="Y52:Y54"/>
    <mergeCell ref="Z52:Z54"/>
    <mergeCell ref="R55:R57"/>
    <mergeCell ref="W55:W57"/>
    <mergeCell ref="X55:X57"/>
    <mergeCell ref="R77:R79"/>
    <mergeCell ref="X67:X69"/>
    <mergeCell ref="Q86:Q88"/>
    <mergeCell ref="Q89:Q91"/>
    <mergeCell ref="W80:W82"/>
    <mergeCell ref="N89:N91"/>
    <mergeCell ref="Z37:Z39"/>
    <mergeCell ref="Q73:Q75"/>
    <mergeCell ref="M73:M75"/>
    <mergeCell ref="S5:V5"/>
    <mergeCell ref="Z80:Z82"/>
    <mergeCell ref="R43:R45"/>
    <mergeCell ref="W43:W45"/>
    <mergeCell ref="X43:X45"/>
    <mergeCell ref="Y43:Y45"/>
    <mergeCell ref="Z43:Z45"/>
    <mergeCell ref="X107:X109"/>
    <mergeCell ref="R107:R109"/>
    <mergeCell ref="J86:J88"/>
    <mergeCell ref="H31:H33"/>
    <mergeCell ref="I31:I33"/>
    <mergeCell ref="J31:J33"/>
    <mergeCell ref="C80:C82"/>
    <mergeCell ref="J77:J79"/>
    <mergeCell ref="D80:D82"/>
    <mergeCell ref="E80:E82"/>
    <mergeCell ref="C77:C79"/>
    <mergeCell ref="C83:C85"/>
    <mergeCell ref="D83:D85"/>
    <mergeCell ref="E83:E85"/>
    <mergeCell ref="R67:R69"/>
    <mergeCell ref="X49:X51"/>
    <mergeCell ref="Y49:Y51"/>
    <mergeCell ref="Z73:Z75"/>
    <mergeCell ref="X73:X75"/>
    <mergeCell ref="N73:N75"/>
    <mergeCell ref="Z70:Z72"/>
    <mergeCell ref="W77:W79"/>
    <mergeCell ref="Y89:Y91"/>
    <mergeCell ref="Z77:Z79"/>
    <mergeCell ref="Y67:Y69"/>
    <mergeCell ref="A1:Z1"/>
    <mergeCell ref="L3:L8"/>
    <mergeCell ref="R12:R14"/>
    <mergeCell ref="P12:P14"/>
    <mergeCell ref="O12:O14"/>
    <mergeCell ref="N12:N14"/>
    <mergeCell ref="S2:V3"/>
    <mergeCell ref="W2:Z3"/>
    <mergeCell ref="J4:J8"/>
    <mergeCell ref="M4:M8"/>
    <mergeCell ref="A2:A8"/>
    <mergeCell ref="B2:B8"/>
    <mergeCell ref="C2:C8"/>
    <mergeCell ref="D2:J3"/>
    <mergeCell ref="K2:K8"/>
    <mergeCell ref="A12:A14"/>
    <mergeCell ref="B12:B14"/>
    <mergeCell ref="C12:C14"/>
    <mergeCell ref="G12:G14"/>
    <mergeCell ref="Z12:Z14"/>
    <mergeCell ref="G4:I8"/>
    <mergeCell ref="W5:Z5"/>
    <mergeCell ref="R2:R8"/>
    <mergeCell ref="S7:V7"/>
    <mergeCell ref="Y12:Y14"/>
    <mergeCell ref="D4:F8"/>
    <mergeCell ref="K12:K14"/>
    <mergeCell ref="L12:L14"/>
    <mergeCell ref="M3:Q3"/>
    <mergeCell ref="S4:T4"/>
    <mergeCell ref="W4:X4"/>
    <mergeCell ref="G9:I9"/>
    <mergeCell ref="W12:W14"/>
    <mergeCell ref="P15:P17"/>
    <mergeCell ref="R15:R17"/>
    <mergeCell ref="W15:W17"/>
    <mergeCell ref="J67:J69"/>
    <mergeCell ref="K67:K69"/>
    <mergeCell ref="L67:L69"/>
    <mergeCell ref="M67:M69"/>
    <mergeCell ref="N67:N69"/>
    <mergeCell ref="O67:O69"/>
    <mergeCell ref="P67:P69"/>
    <mergeCell ref="G27:G28"/>
    <mergeCell ref="G31:G33"/>
    <mergeCell ref="M18:M20"/>
    <mergeCell ref="N18:N20"/>
    <mergeCell ref="O18:O20"/>
    <mergeCell ref="P18:P20"/>
    <mergeCell ref="R18:R20"/>
    <mergeCell ref="L24:L26"/>
    <mergeCell ref="M24:M26"/>
    <mergeCell ref="N24:N26"/>
    <mergeCell ref="O24:O26"/>
    <mergeCell ref="P24:P26"/>
    <mergeCell ref="R24:R26"/>
    <mergeCell ref="I18:I20"/>
    <mergeCell ref="G24:G26"/>
    <mergeCell ref="H24:H26"/>
    <mergeCell ref="H12:H14"/>
    <mergeCell ref="J12:J14"/>
    <mergeCell ref="M12:M14"/>
    <mergeCell ref="P21:P23"/>
    <mergeCell ref="K31:K33"/>
    <mergeCell ref="D9:F9"/>
    <mergeCell ref="Y4:Z4"/>
    <mergeCell ref="U4:V4"/>
    <mergeCell ref="D12:D14"/>
    <mergeCell ref="X101:X103"/>
    <mergeCell ref="Y101:Y103"/>
    <mergeCell ref="L80:L82"/>
    <mergeCell ref="M80:M82"/>
    <mergeCell ref="K83:K85"/>
    <mergeCell ref="Q80:Q82"/>
    <mergeCell ref="Q83:Q85"/>
    <mergeCell ref="H73:H75"/>
    <mergeCell ref="I73:I75"/>
    <mergeCell ref="H15:H17"/>
    <mergeCell ref="I15:I17"/>
    <mergeCell ref="J15:J17"/>
    <mergeCell ref="K15:K17"/>
    <mergeCell ref="L15:L17"/>
    <mergeCell ref="M15:M17"/>
    <mergeCell ref="N15:N17"/>
    <mergeCell ref="L73:L75"/>
    <mergeCell ref="F12:F14"/>
    <mergeCell ref="E12:E14"/>
    <mergeCell ref="X12:X14"/>
    <mergeCell ref="I12:I14"/>
    <mergeCell ref="F77:F79"/>
    <mergeCell ref="L37:L39"/>
    <mergeCell ref="M37:M39"/>
    <mergeCell ref="O5:O8"/>
    <mergeCell ref="P5:P8"/>
    <mergeCell ref="A10:Z10"/>
    <mergeCell ref="W7:Z7"/>
    <mergeCell ref="J73:J75"/>
    <mergeCell ref="P111:P113"/>
    <mergeCell ref="R111:R113"/>
    <mergeCell ref="O89:O91"/>
    <mergeCell ref="O86:O88"/>
    <mergeCell ref="I80:I82"/>
    <mergeCell ref="M83:M85"/>
    <mergeCell ref="W92:W94"/>
    <mergeCell ref="L107:L109"/>
    <mergeCell ref="K89:K91"/>
    <mergeCell ref="J107:J109"/>
    <mergeCell ref="K107:K109"/>
    <mergeCell ref="M111:M113"/>
    <mergeCell ref="N111:N113"/>
    <mergeCell ref="P80:P82"/>
    <mergeCell ref="R80:R82"/>
    <mergeCell ref="Q101:Q103"/>
    <mergeCell ref="R101:R103"/>
    <mergeCell ref="W101:W103"/>
    <mergeCell ref="M107:M109"/>
    <mergeCell ref="N107:N109"/>
    <mergeCell ref="W89:W91"/>
    <mergeCell ref="O77:O79"/>
    <mergeCell ref="L77:L79"/>
    <mergeCell ref="P73:P75"/>
    <mergeCell ref="R73:R75"/>
    <mergeCell ref="O73:O75"/>
    <mergeCell ref="X15:X17"/>
    <mergeCell ref="O15:O17"/>
    <mergeCell ref="A11:Z11"/>
    <mergeCell ref="L34:L36"/>
    <mergeCell ref="M46:M48"/>
    <mergeCell ref="R95:R97"/>
    <mergeCell ref="W95:W97"/>
    <mergeCell ref="F147:F149"/>
    <mergeCell ref="G147:G149"/>
    <mergeCell ref="Y147:Y149"/>
    <mergeCell ref="Y80:Y82"/>
    <mergeCell ref="N80:N82"/>
    <mergeCell ref="F89:F91"/>
    <mergeCell ref="G89:G91"/>
    <mergeCell ref="H89:H91"/>
    <mergeCell ref="H83:H85"/>
    <mergeCell ref="I83:I85"/>
    <mergeCell ref="O133:O135"/>
    <mergeCell ref="W73:W75"/>
    <mergeCell ref="G73:G75"/>
    <mergeCell ref="J80:J82"/>
    <mergeCell ref="F80:F82"/>
    <mergeCell ref="G80:G82"/>
    <mergeCell ref="H80:H82"/>
    <mergeCell ref="G83:G85"/>
    <mergeCell ref="R89:R91"/>
    <mergeCell ref="Q98:Q100"/>
    <mergeCell ref="R98:R100"/>
    <mergeCell ref="J92:J94"/>
    <mergeCell ref="H77:H79"/>
    <mergeCell ref="P77:P79"/>
    <mergeCell ref="W117:W119"/>
    <mergeCell ref="Z15:Z17"/>
    <mergeCell ref="Y15:Y17"/>
    <mergeCell ref="Y27:Y28"/>
    <mergeCell ref="X27:X28"/>
    <mergeCell ref="Y40:Y42"/>
    <mergeCell ref="R40:R42"/>
    <mergeCell ref="W40:W42"/>
    <mergeCell ref="Z34:Z36"/>
    <mergeCell ref="N49:N51"/>
    <mergeCell ref="O49:O51"/>
    <mergeCell ref="P49:P51"/>
    <mergeCell ref="R49:R51"/>
    <mergeCell ref="W49:W51"/>
    <mergeCell ref="P46:P48"/>
    <mergeCell ref="Z40:Z42"/>
    <mergeCell ref="Y31:Y33"/>
    <mergeCell ref="Z18:Z20"/>
    <mergeCell ref="Z24:Z26"/>
    <mergeCell ref="N40:N42"/>
    <mergeCell ref="R31:R33"/>
    <mergeCell ref="X31:X33"/>
    <mergeCell ref="W31:W33"/>
    <mergeCell ref="W27:W28"/>
    <mergeCell ref="Z46:Z48"/>
    <mergeCell ref="P40:P42"/>
    <mergeCell ref="X40:X42"/>
    <mergeCell ref="X46:X48"/>
    <mergeCell ref="O40:O42"/>
    <mergeCell ref="N37:N39"/>
    <mergeCell ref="O37:O39"/>
    <mergeCell ref="P37:P39"/>
    <mergeCell ref="R37:R39"/>
    <mergeCell ref="B24:B26"/>
    <mergeCell ref="B77:B79"/>
    <mergeCell ref="F31:F33"/>
    <mergeCell ref="C73:C75"/>
    <mergeCell ref="F21:F23"/>
    <mergeCell ref="I46:I48"/>
    <mergeCell ref="X37:X39"/>
    <mergeCell ref="D67:D69"/>
    <mergeCell ref="A15:A17"/>
    <mergeCell ref="B15:B17"/>
    <mergeCell ref="C15:C17"/>
    <mergeCell ref="D15:D17"/>
    <mergeCell ref="E15:E17"/>
    <mergeCell ref="F15:F17"/>
    <mergeCell ref="G15:G17"/>
    <mergeCell ref="A40:A42"/>
    <mergeCell ref="B40:B42"/>
    <mergeCell ref="C40:C42"/>
    <mergeCell ref="D40:D42"/>
    <mergeCell ref="E40:E42"/>
    <mergeCell ref="A43:A45"/>
    <mergeCell ref="I52:I54"/>
    <mergeCell ref="J52:J54"/>
    <mergeCell ref="K52:K54"/>
    <mergeCell ref="L52:L54"/>
    <mergeCell ref="K73:K75"/>
    <mergeCell ref="D31:D33"/>
    <mergeCell ref="E31:E33"/>
    <mergeCell ref="N46:N48"/>
    <mergeCell ref="N77:N79"/>
    <mergeCell ref="M49:M51"/>
    <mergeCell ref="M31:M33"/>
    <mergeCell ref="C67:C69"/>
    <mergeCell ref="K80:K82"/>
    <mergeCell ref="B73:B75"/>
    <mergeCell ref="A77:A79"/>
    <mergeCell ref="A31:A33"/>
    <mergeCell ref="B31:B33"/>
    <mergeCell ref="B46:B48"/>
    <mergeCell ref="C46:C48"/>
    <mergeCell ref="D46:D48"/>
    <mergeCell ref="E46:E48"/>
    <mergeCell ref="D43:D45"/>
    <mergeCell ref="A27:C28"/>
    <mergeCell ref="D27:D28"/>
    <mergeCell ref="F27:F28"/>
    <mergeCell ref="A49:A51"/>
    <mergeCell ref="B49:B51"/>
    <mergeCell ref="C49:C51"/>
    <mergeCell ref="D49:D51"/>
    <mergeCell ref="K40:K42"/>
    <mergeCell ref="E67:E69"/>
    <mergeCell ref="D64:D66"/>
    <mergeCell ref="K34:K36"/>
    <mergeCell ref="B34:B36"/>
    <mergeCell ref="D34:D36"/>
    <mergeCell ref="E37:E39"/>
    <mergeCell ref="F37:F39"/>
    <mergeCell ref="A58:A60"/>
    <mergeCell ref="I34:I36"/>
    <mergeCell ref="A29:Z29"/>
    <mergeCell ref="E34:E36"/>
    <mergeCell ref="A34:A36"/>
    <mergeCell ref="C31:C33"/>
    <mergeCell ref="K153:K154"/>
    <mergeCell ref="W86:W88"/>
    <mergeCell ref="E98:E100"/>
    <mergeCell ref="F98:F100"/>
    <mergeCell ref="F86:F88"/>
    <mergeCell ref="G86:G88"/>
    <mergeCell ref="K92:K94"/>
    <mergeCell ref="J89:J91"/>
    <mergeCell ref="A18:A20"/>
    <mergeCell ref="A24:A26"/>
    <mergeCell ref="B18:B20"/>
    <mergeCell ref="F40:F42"/>
    <mergeCell ref="G40:G42"/>
    <mergeCell ref="K77:K79"/>
    <mergeCell ref="F67:F69"/>
    <mergeCell ref="G67:G69"/>
    <mergeCell ref="H67:H69"/>
    <mergeCell ref="I67:I69"/>
    <mergeCell ref="F64:F66"/>
    <mergeCell ref="G64:G66"/>
    <mergeCell ref="H64:H66"/>
    <mergeCell ref="I43:I45"/>
    <mergeCell ref="J43:J45"/>
    <mergeCell ref="B52:B54"/>
    <mergeCell ref="C52:C54"/>
    <mergeCell ref="D52:D54"/>
    <mergeCell ref="E52:E54"/>
    <mergeCell ref="F52:F54"/>
    <mergeCell ref="G52:G54"/>
    <mergeCell ref="O83:O85"/>
    <mergeCell ref="F83:F85"/>
    <mergeCell ref="P89:P91"/>
    <mergeCell ref="R153:R154"/>
    <mergeCell ref="W153:W154"/>
    <mergeCell ref="X95:X97"/>
    <mergeCell ref="A80:A82"/>
    <mergeCell ref="K64:K66"/>
    <mergeCell ref="R114:R116"/>
    <mergeCell ref="M77:M79"/>
    <mergeCell ref="A46:A48"/>
    <mergeCell ref="D21:D23"/>
    <mergeCell ref="E21:E23"/>
    <mergeCell ref="L153:L154"/>
    <mergeCell ref="G111:G113"/>
    <mergeCell ref="H111:H113"/>
    <mergeCell ref="I111:I113"/>
    <mergeCell ref="G107:G109"/>
    <mergeCell ref="H107:H109"/>
    <mergeCell ref="I107:I109"/>
    <mergeCell ref="I86:I88"/>
    <mergeCell ref="L89:L91"/>
    <mergeCell ref="E86:E88"/>
    <mergeCell ref="A89:A91"/>
    <mergeCell ref="B89:B91"/>
    <mergeCell ref="C89:C91"/>
    <mergeCell ref="D89:D91"/>
    <mergeCell ref="A86:A88"/>
    <mergeCell ref="B86:B88"/>
    <mergeCell ref="C86:C88"/>
    <mergeCell ref="J114:J116"/>
    <mergeCell ref="P153:P154"/>
    <mergeCell ref="W120:W122"/>
    <mergeCell ref="W144:W146"/>
    <mergeCell ref="H120:H122"/>
    <mergeCell ref="Y83:Y85"/>
    <mergeCell ref="W83:W85"/>
    <mergeCell ref="P83:P85"/>
    <mergeCell ref="R83:R85"/>
    <mergeCell ref="O107:O109"/>
    <mergeCell ref="P107:P109"/>
    <mergeCell ref="R86:R88"/>
    <mergeCell ref="L98:L100"/>
    <mergeCell ref="M98:M100"/>
    <mergeCell ref="N98:N100"/>
    <mergeCell ref="O98:O100"/>
    <mergeCell ref="P98:P100"/>
    <mergeCell ref="K86:K88"/>
    <mergeCell ref="L86:L88"/>
    <mergeCell ref="Q104:Q106"/>
    <mergeCell ref="L92:L94"/>
    <mergeCell ref="N95:N97"/>
    <mergeCell ref="O95:O97"/>
    <mergeCell ref="N83:N85"/>
    <mergeCell ref="L101:L103"/>
    <mergeCell ref="L83:L85"/>
    <mergeCell ref="Y95:Y97"/>
    <mergeCell ref="M101:M103"/>
    <mergeCell ref="N101:N103"/>
    <mergeCell ref="Y92:Y94"/>
    <mergeCell ref="Y98:Y100"/>
    <mergeCell ref="F153:F154"/>
    <mergeCell ref="O117:O119"/>
    <mergeCell ref="A110:Z110"/>
    <mergeCell ref="W107:W109"/>
    <mergeCell ref="W147:W149"/>
    <mergeCell ref="Z107:Z109"/>
    <mergeCell ref="Q107:Q109"/>
    <mergeCell ref="Q111:Q113"/>
    <mergeCell ref="M120:M122"/>
    <mergeCell ref="N120:N122"/>
    <mergeCell ref="B111:B113"/>
    <mergeCell ref="C111:C113"/>
    <mergeCell ref="D111:D113"/>
    <mergeCell ref="E111:E113"/>
    <mergeCell ref="X117:X119"/>
    <mergeCell ref="Y117:Y119"/>
    <mergeCell ref="I114:I116"/>
    <mergeCell ref="X147:X149"/>
    <mergeCell ref="A133:A135"/>
    <mergeCell ref="G126:G128"/>
    <mergeCell ref="O136:O138"/>
    <mergeCell ref="P136:P138"/>
    <mergeCell ref="Q136:Q138"/>
    <mergeCell ref="E117:E119"/>
    <mergeCell ref="F117:F119"/>
    <mergeCell ref="D120:D122"/>
    <mergeCell ref="F136:F138"/>
    <mergeCell ref="G136:G138"/>
    <mergeCell ref="Z147:Z149"/>
    <mergeCell ref="D107:D109"/>
    <mergeCell ref="E107:E109"/>
    <mergeCell ref="W141:W143"/>
    <mergeCell ref="W150:W152"/>
    <mergeCell ref="Q133:Q135"/>
    <mergeCell ref="R133:R135"/>
    <mergeCell ref="Q126:Q128"/>
    <mergeCell ref="R126:R128"/>
    <mergeCell ref="Z133:Z135"/>
    <mergeCell ref="X120:X122"/>
    <mergeCell ref="Z136:Z138"/>
    <mergeCell ref="Z150:Z152"/>
    <mergeCell ref="X130:X132"/>
    <mergeCell ref="Y130:Y132"/>
    <mergeCell ref="M123:M125"/>
    <mergeCell ref="N123:N125"/>
    <mergeCell ref="O123:O125"/>
    <mergeCell ref="P123:P125"/>
    <mergeCell ref="Q123:Q125"/>
    <mergeCell ref="R123:R125"/>
    <mergeCell ref="W123:W125"/>
    <mergeCell ref="X123:X125"/>
    <mergeCell ref="Y123:Y125"/>
    <mergeCell ref="Z123:Z125"/>
    <mergeCell ref="X150:X152"/>
    <mergeCell ref="Y150:Y152"/>
    <mergeCell ref="X136:X138"/>
    <mergeCell ref="Y136:Y138"/>
    <mergeCell ref="Z83:Z85"/>
    <mergeCell ref="X83:X85"/>
    <mergeCell ref="I136:I138"/>
    <mergeCell ref="J136:J138"/>
    <mergeCell ref="K136:K138"/>
    <mergeCell ref="L136:L138"/>
    <mergeCell ref="M136:M138"/>
    <mergeCell ref="N136:N138"/>
    <mergeCell ref="C120:C122"/>
    <mergeCell ref="B117:B119"/>
    <mergeCell ref="G120:G122"/>
    <mergeCell ref="F111:F113"/>
    <mergeCell ref="G114:G116"/>
    <mergeCell ref="H114:H116"/>
    <mergeCell ref="F107:F109"/>
    <mergeCell ref="E89:E91"/>
    <mergeCell ref="K114:K116"/>
    <mergeCell ref="J117:J119"/>
    <mergeCell ref="K117:K119"/>
    <mergeCell ref="D133:D135"/>
    <mergeCell ref="E133:E135"/>
    <mergeCell ref="F133:F135"/>
    <mergeCell ref="D117:D119"/>
    <mergeCell ref="M89:M91"/>
    <mergeCell ref="C98:C100"/>
    <mergeCell ref="D98:D100"/>
    <mergeCell ref="M92:M94"/>
    <mergeCell ref="N92:N94"/>
    <mergeCell ref="L126:L128"/>
    <mergeCell ref="N126:N128"/>
    <mergeCell ref="N133:N135"/>
    <mergeCell ref="H136:H138"/>
    <mergeCell ref="D104:D106"/>
    <mergeCell ref="G144:G146"/>
    <mergeCell ref="H144:H146"/>
    <mergeCell ref="I144:I146"/>
    <mergeCell ref="H147:H149"/>
    <mergeCell ref="I147:I149"/>
    <mergeCell ref="M52:M54"/>
    <mergeCell ref="N52:N54"/>
    <mergeCell ref="O52:O54"/>
    <mergeCell ref="P52:P54"/>
    <mergeCell ref="Q52:Q54"/>
    <mergeCell ref="R52:R54"/>
    <mergeCell ref="B139:B152"/>
    <mergeCell ref="C139:C152"/>
    <mergeCell ref="J139:J152"/>
    <mergeCell ref="K139:K152"/>
    <mergeCell ref="L139:L152"/>
    <mergeCell ref="M139:M152"/>
    <mergeCell ref="N139:N152"/>
    <mergeCell ref="O139:O152"/>
    <mergeCell ref="P139:P152"/>
    <mergeCell ref="Q139:Q152"/>
    <mergeCell ref="R139:R152"/>
    <mergeCell ref="G150:G152"/>
    <mergeCell ref="H150:H152"/>
    <mergeCell ref="P133:P135"/>
    <mergeCell ref="B107:B109"/>
    <mergeCell ref="C107:C109"/>
    <mergeCell ref="B83:B85"/>
    <mergeCell ref="L64:L66"/>
    <mergeCell ref="C136:C138"/>
    <mergeCell ref="D136:D138"/>
  </mergeCells>
  <conditionalFormatting sqref="AA12">
    <cfRule type="cellIs" dxfId="44" priority="254" operator="equal">
      <formula>FALSE</formula>
    </cfRule>
  </conditionalFormatting>
  <conditionalFormatting sqref="AA15">
    <cfRule type="cellIs" dxfId="43" priority="90" operator="equal">
      <formula>FALSE</formula>
    </cfRule>
  </conditionalFormatting>
  <conditionalFormatting sqref="AA18">
    <cfRule type="cellIs" dxfId="42" priority="89" operator="equal">
      <formula>FALSE</formula>
    </cfRule>
  </conditionalFormatting>
  <conditionalFormatting sqref="AA21">
    <cfRule type="cellIs" dxfId="41" priority="88" operator="equal">
      <formula>FALSE</formula>
    </cfRule>
  </conditionalFormatting>
  <conditionalFormatting sqref="AA27">
    <cfRule type="cellIs" dxfId="40" priority="86" operator="equal">
      <formula>FALSE</formula>
    </cfRule>
  </conditionalFormatting>
  <conditionalFormatting sqref="AA31">
    <cfRule type="cellIs" dxfId="39" priority="85" operator="equal">
      <formula>FALSE</formula>
    </cfRule>
  </conditionalFormatting>
  <conditionalFormatting sqref="AA34">
    <cfRule type="cellIs" dxfId="38" priority="84" operator="equal">
      <formula>FALSE</formula>
    </cfRule>
  </conditionalFormatting>
  <conditionalFormatting sqref="AA37">
    <cfRule type="cellIs" dxfId="37" priority="83" operator="equal">
      <formula>FALSE</formula>
    </cfRule>
  </conditionalFormatting>
  <conditionalFormatting sqref="AA49">
    <cfRule type="cellIs" dxfId="36" priority="79" operator="equal">
      <formula>FALSE</formula>
    </cfRule>
  </conditionalFormatting>
  <conditionalFormatting sqref="AA80">
    <cfRule type="cellIs" dxfId="35" priority="71" operator="equal">
      <formula>FALSE</formula>
    </cfRule>
  </conditionalFormatting>
  <conditionalFormatting sqref="AA61">
    <cfRule type="cellIs" dxfId="34" priority="77" operator="equal">
      <formula>FALSE</formula>
    </cfRule>
  </conditionalFormatting>
  <conditionalFormatting sqref="AA64">
    <cfRule type="cellIs" dxfId="33" priority="76" operator="equal">
      <formula>FALSE</formula>
    </cfRule>
  </conditionalFormatting>
  <conditionalFormatting sqref="AA77">
    <cfRule type="cellIs" dxfId="32" priority="72" operator="equal">
      <formula>FALSE</formula>
    </cfRule>
  </conditionalFormatting>
  <conditionalFormatting sqref="AA155">
    <cfRule type="cellIs" dxfId="31" priority="48" operator="equal">
      <formula>FALSE</formula>
    </cfRule>
  </conditionalFormatting>
  <conditionalFormatting sqref="AA157">
    <cfRule type="cellIs" dxfId="30" priority="47" operator="equal">
      <formula>FALSE</formula>
    </cfRule>
  </conditionalFormatting>
  <conditionalFormatting sqref="AA159">
    <cfRule type="cellIs" dxfId="29" priority="46" operator="equal">
      <formula>FALSE</formula>
    </cfRule>
  </conditionalFormatting>
  <conditionalFormatting sqref="AA191">
    <cfRule type="cellIs" dxfId="28" priority="26" operator="equal">
      <formula>FALSE</formula>
    </cfRule>
  </conditionalFormatting>
  <conditionalFormatting sqref="AA194">
    <cfRule type="cellIs" dxfId="27" priority="25" operator="equal">
      <formula>FALSE</formula>
    </cfRule>
  </conditionalFormatting>
  <conditionalFormatting sqref="AA197">
    <cfRule type="cellIs" dxfId="26" priority="24" operator="equal">
      <formula>FALSE</formula>
    </cfRule>
  </conditionalFormatting>
  <conditionalFormatting sqref="AA203">
    <cfRule type="cellIs" dxfId="25" priority="22" operator="equal">
      <formula>FALSE</formula>
    </cfRule>
  </conditionalFormatting>
  <conditionalFormatting sqref="AA200">
    <cfRule type="cellIs" dxfId="24" priority="23" operator="equal">
      <formula>FALSE</formula>
    </cfRule>
  </conditionalFormatting>
  <conditionalFormatting sqref="AA206">
    <cfRule type="cellIs" dxfId="23" priority="32" operator="equal">
      <formula>FALSE</formula>
    </cfRule>
  </conditionalFormatting>
  <conditionalFormatting sqref="AA176">
    <cfRule type="cellIs" dxfId="22" priority="31" operator="equal">
      <formula>FALSE</formula>
    </cfRule>
  </conditionalFormatting>
  <conditionalFormatting sqref="AA179">
    <cfRule type="cellIs" dxfId="21" priority="30" operator="equal">
      <formula>FALSE</formula>
    </cfRule>
  </conditionalFormatting>
  <conditionalFormatting sqref="AA182">
    <cfRule type="cellIs" dxfId="20" priority="29" operator="equal">
      <formula>FALSE</formula>
    </cfRule>
  </conditionalFormatting>
  <conditionalFormatting sqref="AA185">
    <cfRule type="cellIs" dxfId="19" priority="28" operator="equal">
      <formula>FALSE</formula>
    </cfRule>
  </conditionalFormatting>
  <conditionalFormatting sqref="AA188">
    <cfRule type="cellIs" dxfId="18" priority="27" operator="equal">
      <formula>FALSE</formula>
    </cfRule>
  </conditionalFormatting>
  <conditionalFormatting sqref="AA40">
    <cfRule type="cellIs" dxfId="17" priority="21" operator="equal">
      <formula>FALSE</formula>
    </cfRule>
  </conditionalFormatting>
  <conditionalFormatting sqref="AA43">
    <cfRule type="cellIs" dxfId="16" priority="20" operator="equal">
      <formula>FALSE</formula>
    </cfRule>
  </conditionalFormatting>
  <conditionalFormatting sqref="AA46">
    <cfRule type="cellIs" dxfId="15" priority="19" operator="equal">
      <formula>FALSE</formula>
    </cfRule>
  </conditionalFormatting>
  <conditionalFormatting sqref="AA130 AA133 AA141 AA144 AA147 AA150">
    <cfRule type="cellIs" dxfId="14" priority="14" operator="equal">
      <formula>FALSE</formula>
    </cfRule>
  </conditionalFormatting>
  <conditionalFormatting sqref="AA83 AA86 AA89 AA92">
    <cfRule type="cellIs" dxfId="13" priority="17" operator="equal">
      <formula>FALSE</formula>
    </cfRule>
  </conditionalFormatting>
  <conditionalFormatting sqref="AA95 AA98 AA101 AA104 AA107">
    <cfRule type="cellIs" dxfId="12" priority="16" operator="equal">
      <formula>FALSE</formula>
    </cfRule>
  </conditionalFormatting>
  <conditionalFormatting sqref="AA111 AA114 AA117 AA120">
    <cfRule type="cellIs" dxfId="11" priority="15" operator="equal">
      <formula>FALSE</formula>
    </cfRule>
  </conditionalFormatting>
  <conditionalFormatting sqref="AA136">
    <cfRule type="cellIs" dxfId="10" priority="13" operator="equal">
      <formula>FALSE</formula>
    </cfRule>
  </conditionalFormatting>
  <conditionalFormatting sqref="AA139">
    <cfRule type="cellIs" dxfId="9" priority="10" operator="equal">
      <formula>FALSE</formula>
    </cfRule>
  </conditionalFormatting>
  <conditionalFormatting sqref="AA24">
    <cfRule type="cellIs" dxfId="8" priority="9" operator="equal">
      <formula>FALSE</formula>
    </cfRule>
  </conditionalFormatting>
  <conditionalFormatting sqref="AA55">
    <cfRule type="cellIs" dxfId="7" priority="8" operator="equal">
      <formula>FALSE</formula>
    </cfRule>
  </conditionalFormatting>
  <conditionalFormatting sqref="AA58">
    <cfRule type="cellIs" dxfId="6" priority="7" operator="equal">
      <formula>FALSE</formula>
    </cfRule>
  </conditionalFormatting>
  <conditionalFormatting sqref="AA67">
    <cfRule type="cellIs" dxfId="5" priority="6" operator="equal">
      <formula>FALSE</formula>
    </cfRule>
  </conditionalFormatting>
  <conditionalFormatting sqref="AA73">
    <cfRule type="cellIs" dxfId="4" priority="5" operator="equal">
      <formula>FALSE</formula>
    </cfRule>
  </conditionalFormatting>
  <conditionalFormatting sqref="AA70">
    <cfRule type="cellIs" dxfId="3" priority="4" operator="equal">
      <formula>FALSE</formula>
    </cfRule>
  </conditionalFormatting>
  <conditionalFormatting sqref="AA123">
    <cfRule type="cellIs" dxfId="2" priority="3" operator="equal">
      <formula>FALSE</formula>
    </cfRule>
  </conditionalFormatting>
  <conditionalFormatting sqref="AA126">
    <cfRule type="cellIs" dxfId="1" priority="2" operator="equal">
      <formula>FALSE</formula>
    </cfRule>
  </conditionalFormatting>
  <conditionalFormatting sqref="AA52">
    <cfRule type="cellIs" dxfId="0" priority="1" operator="equal">
      <formula>FALSE</formula>
    </cfRule>
  </conditionalFormatting>
  <printOptions horizontalCentered="1"/>
  <pageMargins left="0.39370078740157483" right="0.39370078740157483" top="1.3779527559055118" bottom="0.39370078740157483" header="0.31496062992125984" footer="0.31496062992125984"/>
  <pageSetup paperSize="9" scale="67" fitToHeight="0" orientation="landscape" r:id="rId1"/>
  <rowBreaks count="2" manualBreakCount="2">
    <brk id="60" max="25" man="1"/>
    <brk id="172" max="25"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topLeftCell="A13" zoomScale="60" zoomScaleNormal="100" zoomScalePageLayoutView="90" workbookViewId="0">
      <selection activeCell="F11" sqref="F11"/>
    </sheetView>
  </sheetViews>
  <sheetFormatPr defaultColWidth="9.140625" defaultRowHeight="15" x14ac:dyDescent="0.25"/>
  <cols>
    <col min="1" max="1" width="7.7109375" style="72" customWidth="1"/>
    <col min="2" max="2" width="84.7109375" style="72" customWidth="1"/>
    <col min="3" max="3" width="60.85546875" style="72" customWidth="1"/>
    <col min="4" max="4" width="38.85546875" style="72" customWidth="1"/>
    <col min="5" max="5" width="70.5703125" style="72" customWidth="1"/>
    <col min="6" max="6" width="113.85546875" style="72" customWidth="1"/>
    <col min="7" max="16384" width="9.140625" style="72"/>
  </cols>
  <sheetData>
    <row r="1" spans="1:6" s="167" customFormat="1" ht="69.75" customHeight="1" x14ac:dyDescent="0.35">
      <c r="A1" s="830" t="s">
        <v>234</v>
      </c>
      <c r="B1" s="830"/>
      <c r="C1" s="830"/>
      <c r="D1" s="830"/>
      <c r="E1" s="830"/>
      <c r="F1" s="830"/>
    </row>
    <row r="2" spans="1:6" s="167" customFormat="1" ht="18.75" customHeight="1" x14ac:dyDescent="0.35">
      <c r="A2" s="830" t="s">
        <v>237</v>
      </c>
      <c r="B2" s="830"/>
      <c r="C2" s="830"/>
      <c r="D2" s="830"/>
      <c r="E2" s="830"/>
      <c r="F2" s="830"/>
    </row>
    <row r="3" spans="1:6" s="167" customFormat="1" ht="36.75" customHeight="1" x14ac:dyDescent="0.35">
      <c r="A3" s="831" t="s">
        <v>195</v>
      </c>
      <c r="B3" s="831"/>
      <c r="C3" s="831"/>
      <c r="D3" s="831"/>
      <c r="E3" s="831"/>
      <c r="F3" s="831"/>
    </row>
    <row r="4" spans="1:6" s="167" customFormat="1" ht="46.5" x14ac:dyDescent="0.35">
      <c r="A4" s="168" t="s">
        <v>122</v>
      </c>
      <c r="B4" s="168" t="s">
        <v>123</v>
      </c>
      <c r="C4" s="168" t="s">
        <v>124</v>
      </c>
      <c r="D4" s="168" t="s">
        <v>125</v>
      </c>
      <c r="E4" s="168" t="s">
        <v>126</v>
      </c>
      <c r="F4" s="168" t="s">
        <v>127</v>
      </c>
    </row>
    <row r="5" spans="1:6" s="167" customFormat="1" ht="30.75" customHeight="1" x14ac:dyDescent="0.35">
      <c r="A5" s="168">
        <v>1</v>
      </c>
      <c r="B5" s="169" t="s">
        <v>131</v>
      </c>
      <c r="C5" s="168" t="s">
        <v>154</v>
      </c>
      <c r="D5" s="170"/>
      <c r="E5" s="169" t="s">
        <v>167</v>
      </c>
      <c r="F5" s="170"/>
    </row>
    <row r="6" spans="1:6" s="167" customFormat="1" ht="51" customHeight="1" x14ac:dyDescent="0.35">
      <c r="A6" s="168">
        <f>1+A5</f>
        <v>2</v>
      </c>
      <c r="B6" s="169" t="s">
        <v>196</v>
      </c>
      <c r="C6" s="168" t="s">
        <v>170</v>
      </c>
      <c r="D6" s="170"/>
      <c r="E6" s="169" t="s">
        <v>235</v>
      </c>
      <c r="F6" s="170"/>
    </row>
    <row r="7" spans="1:6" s="167" customFormat="1" ht="39.950000000000003" customHeight="1" x14ac:dyDescent="0.35">
      <c r="A7" s="168">
        <f t="shared" ref="A7:A9" si="0">1+A6</f>
        <v>3</v>
      </c>
      <c r="B7" s="169" t="s">
        <v>168</v>
      </c>
      <c r="C7" s="168" t="s">
        <v>170</v>
      </c>
      <c r="D7" s="170"/>
      <c r="E7" s="169" t="s">
        <v>171</v>
      </c>
      <c r="F7" s="170"/>
    </row>
    <row r="8" spans="1:6" s="167" customFormat="1" ht="39.950000000000003" customHeight="1" x14ac:dyDescent="0.35">
      <c r="A8" s="168">
        <f t="shared" si="0"/>
        <v>4</v>
      </c>
      <c r="B8" s="169" t="s">
        <v>172</v>
      </c>
      <c r="C8" s="168" t="s">
        <v>166</v>
      </c>
      <c r="D8" s="170"/>
      <c r="E8" s="170" t="s">
        <v>173</v>
      </c>
      <c r="F8" s="170"/>
    </row>
    <row r="9" spans="1:6" s="167" customFormat="1" ht="39.950000000000003" customHeight="1" x14ac:dyDescent="0.35">
      <c r="A9" s="168">
        <f t="shared" si="0"/>
        <v>5</v>
      </c>
      <c r="B9" s="169" t="s">
        <v>172</v>
      </c>
      <c r="C9" s="168" t="s">
        <v>166</v>
      </c>
      <c r="D9" s="170"/>
      <c r="E9" s="170" t="s">
        <v>174</v>
      </c>
      <c r="F9" s="170"/>
    </row>
    <row r="10" spans="1:6" s="167" customFormat="1" ht="39.950000000000003" customHeight="1" x14ac:dyDescent="0.35">
      <c r="A10" s="168">
        <v>6</v>
      </c>
      <c r="B10" s="169" t="s">
        <v>172</v>
      </c>
      <c r="C10" s="168" t="s">
        <v>166</v>
      </c>
      <c r="D10" s="170"/>
      <c r="E10" s="170" t="s">
        <v>175</v>
      </c>
      <c r="F10" s="170"/>
    </row>
    <row r="11" spans="1:6" s="167" customFormat="1" ht="39.950000000000003" customHeight="1" x14ac:dyDescent="0.35">
      <c r="A11" s="168">
        <v>7</v>
      </c>
      <c r="B11" s="169" t="s">
        <v>172</v>
      </c>
      <c r="C11" s="168" t="s">
        <v>166</v>
      </c>
      <c r="E11" s="170" t="s">
        <v>176</v>
      </c>
      <c r="F11" s="170"/>
    </row>
    <row r="12" spans="1:6" s="167" customFormat="1" ht="39.950000000000003" customHeight="1" x14ac:dyDescent="0.35">
      <c r="A12" s="168">
        <v>8</v>
      </c>
      <c r="B12" s="169" t="s">
        <v>172</v>
      </c>
      <c r="C12" s="168" t="s">
        <v>166</v>
      </c>
      <c r="D12" s="170"/>
      <c r="E12" s="170" t="s">
        <v>182</v>
      </c>
      <c r="F12" s="170"/>
    </row>
    <row r="13" spans="1:6" s="167" customFormat="1" ht="39.950000000000003" customHeight="1" x14ac:dyDescent="0.35">
      <c r="A13" s="168">
        <v>9</v>
      </c>
      <c r="B13" s="169" t="s">
        <v>172</v>
      </c>
      <c r="C13" s="168" t="s">
        <v>166</v>
      </c>
      <c r="D13" s="170"/>
      <c r="E13" s="170" t="s">
        <v>179</v>
      </c>
      <c r="F13" s="170"/>
    </row>
    <row r="14" spans="1:6" s="167" customFormat="1" ht="39.950000000000003" customHeight="1" x14ac:dyDescent="0.35">
      <c r="A14" s="168">
        <v>10</v>
      </c>
      <c r="B14" s="169" t="s">
        <v>172</v>
      </c>
      <c r="C14" s="168" t="s">
        <v>166</v>
      </c>
      <c r="D14" s="170"/>
      <c r="E14" s="170" t="s">
        <v>186</v>
      </c>
      <c r="F14" s="170"/>
    </row>
    <row r="15" spans="1:6" s="167" customFormat="1" ht="39.950000000000003" customHeight="1" x14ac:dyDescent="0.35">
      <c r="A15" s="168">
        <v>11</v>
      </c>
      <c r="B15" s="169" t="s">
        <v>172</v>
      </c>
      <c r="C15" s="168" t="s">
        <v>166</v>
      </c>
      <c r="D15" s="170"/>
      <c r="E15" s="170" t="s">
        <v>238</v>
      </c>
      <c r="F15" s="170"/>
    </row>
    <row r="16" spans="1:6" s="167" customFormat="1" ht="39.950000000000003" customHeight="1" x14ac:dyDescent="0.35">
      <c r="A16" s="168">
        <v>12</v>
      </c>
      <c r="B16" s="169" t="s">
        <v>180</v>
      </c>
      <c r="C16" s="168" t="s">
        <v>181</v>
      </c>
      <c r="D16" s="170"/>
      <c r="E16" s="170" t="s">
        <v>183</v>
      </c>
      <c r="F16" s="170"/>
    </row>
    <row r="17" spans="1:6" s="167" customFormat="1" ht="39.950000000000003" customHeight="1" x14ac:dyDescent="0.35">
      <c r="A17" s="168">
        <v>13</v>
      </c>
      <c r="B17" s="169" t="s">
        <v>180</v>
      </c>
      <c r="C17" s="168" t="s">
        <v>181</v>
      </c>
      <c r="D17" s="170"/>
      <c r="E17" s="170" t="s">
        <v>239</v>
      </c>
      <c r="F17" s="170"/>
    </row>
    <row r="18" spans="1:6" s="167" customFormat="1" ht="39.950000000000003" customHeight="1" x14ac:dyDescent="0.35">
      <c r="A18" s="168">
        <v>14</v>
      </c>
      <c r="B18" s="169" t="s">
        <v>180</v>
      </c>
      <c r="C18" s="168" t="s">
        <v>177</v>
      </c>
      <c r="D18" s="170"/>
      <c r="E18" s="170" t="s">
        <v>184</v>
      </c>
      <c r="F18" s="170"/>
    </row>
    <row r="19" spans="1:6" s="167" customFormat="1" ht="39.950000000000003" customHeight="1" x14ac:dyDescent="0.35">
      <c r="A19" s="168">
        <v>15</v>
      </c>
      <c r="B19" s="169" t="s">
        <v>180</v>
      </c>
      <c r="C19" s="168" t="s">
        <v>166</v>
      </c>
      <c r="D19" s="170"/>
      <c r="E19" s="170" t="s">
        <v>185</v>
      </c>
      <c r="F19" s="170"/>
    </row>
    <row r="20" spans="1:6" s="167" customFormat="1" ht="39.950000000000003" customHeight="1" x14ac:dyDescent="0.35">
      <c r="A20" s="168">
        <v>16</v>
      </c>
      <c r="B20" s="169" t="s">
        <v>180</v>
      </c>
      <c r="C20" s="168" t="s">
        <v>181</v>
      </c>
      <c r="D20" s="170"/>
      <c r="E20" s="170" t="s">
        <v>240</v>
      </c>
      <c r="F20" s="170"/>
    </row>
    <row r="21" spans="1:6" s="167" customFormat="1" ht="75.75" customHeight="1" x14ac:dyDescent="0.35">
      <c r="A21" s="168">
        <v>17</v>
      </c>
      <c r="B21" s="169" t="s">
        <v>187</v>
      </c>
      <c r="C21" s="168" t="s">
        <v>198</v>
      </c>
      <c r="D21" s="170"/>
      <c r="E21" s="169" t="s">
        <v>169</v>
      </c>
      <c r="F21" s="170"/>
    </row>
    <row r="22" spans="1:6" s="167" customFormat="1" ht="56.25" customHeight="1" x14ac:dyDescent="0.35">
      <c r="A22" s="168">
        <v>18</v>
      </c>
      <c r="B22" s="169" t="s">
        <v>187</v>
      </c>
      <c r="C22" s="168" t="s">
        <v>199</v>
      </c>
      <c r="D22" s="170"/>
      <c r="E22" s="170" t="s">
        <v>200</v>
      </c>
      <c r="F22" s="170"/>
    </row>
    <row r="23" spans="1:6" s="167" customFormat="1" ht="39.950000000000003" customHeight="1" x14ac:dyDescent="0.35">
      <c r="A23" s="168">
        <v>19</v>
      </c>
      <c r="B23" s="169" t="s">
        <v>188</v>
      </c>
      <c r="C23" s="168" t="s">
        <v>190</v>
      </c>
      <c r="D23" s="170"/>
      <c r="E23" s="170" t="s">
        <v>191</v>
      </c>
      <c r="F23" s="170"/>
    </row>
    <row r="24" spans="1:6" s="167" customFormat="1" ht="39.950000000000003" customHeight="1" x14ac:dyDescent="0.35">
      <c r="A24" s="168">
        <v>20</v>
      </c>
      <c r="B24" s="169" t="s">
        <v>188</v>
      </c>
      <c r="C24" s="168" t="s">
        <v>193</v>
      </c>
      <c r="D24" s="170"/>
      <c r="E24" s="170" t="s">
        <v>192</v>
      </c>
      <c r="F24" s="170"/>
    </row>
    <row r="25" spans="1:6" s="167" customFormat="1" ht="39.950000000000003" customHeight="1" x14ac:dyDescent="0.35">
      <c r="A25" s="168">
        <v>21</v>
      </c>
      <c r="B25" s="169" t="s">
        <v>189</v>
      </c>
      <c r="C25" s="168" t="s">
        <v>190</v>
      </c>
      <c r="D25" s="170"/>
      <c r="E25" s="170" t="s">
        <v>178</v>
      </c>
      <c r="F25" s="170"/>
    </row>
    <row r="26" spans="1:6" s="167" customFormat="1" ht="39.950000000000003" customHeight="1" x14ac:dyDescent="0.35">
      <c r="A26" s="168">
        <v>22</v>
      </c>
      <c r="B26" s="169" t="s">
        <v>189</v>
      </c>
      <c r="C26" s="168" t="s">
        <v>190</v>
      </c>
      <c r="D26" s="170"/>
      <c r="E26" s="170" t="s">
        <v>194</v>
      </c>
      <c r="F26" s="170"/>
    </row>
    <row r="27" spans="1:6" s="167" customFormat="1" ht="39.950000000000003" customHeight="1" x14ac:dyDescent="0.35">
      <c r="A27" s="168">
        <v>23</v>
      </c>
      <c r="B27" s="169" t="s">
        <v>128</v>
      </c>
      <c r="C27" s="168" t="s">
        <v>154</v>
      </c>
      <c r="D27" s="170"/>
      <c r="E27" s="170" t="s">
        <v>156</v>
      </c>
      <c r="F27" s="170"/>
    </row>
    <row r="28" spans="1:6" s="167" customFormat="1" ht="39.950000000000003" customHeight="1" x14ac:dyDescent="0.35">
      <c r="A28" s="168">
        <v>24</v>
      </c>
      <c r="B28" s="169" t="s">
        <v>129</v>
      </c>
      <c r="C28" s="168" t="s">
        <v>154</v>
      </c>
      <c r="D28" s="170"/>
      <c r="E28" s="170" t="s">
        <v>236</v>
      </c>
      <c r="F28" s="170"/>
    </row>
    <row r="29" spans="1:6" s="167" customFormat="1" ht="39.950000000000003" customHeight="1" x14ac:dyDescent="0.35">
      <c r="A29" s="168">
        <v>25</v>
      </c>
      <c r="B29" s="169" t="s">
        <v>130</v>
      </c>
      <c r="C29" s="168" t="s">
        <v>154</v>
      </c>
      <c r="D29" s="170"/>
      <c r="E29" s="170" t="s">
        <v>157</v>
      </c>
      <c r="F29" s="170"/>
    </row>
    <row r="30" spans="1:6" s="167" customFormat="1" ht="39.950000000000003" customHeight="1" x14ac:dyDescent="0.35">
      <c r="A30" s="168">
        <v>26</v>
      </c>
      <c r="B30" s="169" t="s">
        <v>132</v>
      </c>
      <c r="C30" s="168" t="s">
        <v>154</v>
      </c>
      <c r="D30" s="170"/>
      <c r="E30" s="170" t="s">
        <v>158</v>
      </c>
      <c r="F30" s="170"/>
    </row>
    <row r="31" spans="1:6" s="167" customFormat="1" ht="39.950000000000003" customHeight="1" x14ac:dyDescent="0.35">
      <c r="A31" s="168"/>
      <c r="B31" s="169"/>
      <c r="C31" s="168"/>
      <c r="D31" s="170"/>
      <c r="E31" s="170"/>
      <c r="F31" s="170"/>
    </row>
    <row r="32" spans="1:6" s="167" customFormat="1" ht="39.950000000000003" customHeight="1" x14ac:dyDescent="0.35">
      <c r="A32" s="168"/>
      <c r="B32" s="169"/>
      <c r="C32" s="168"/>
      <c r="D32" s="170"/>
      <c r="E32" s="170"/>
      <c r="F32" s="170"/>
    </row>
    <row r="33" spans="1:6" s="167" customFormat="1" ht="39.950000000000003" customHeight="1" x14ac:dyDescent="0.35">
      <c r="A33" s="168"/>
      <c r="B33" s="169"/>
      <c r="C33" s="168"/>
      <c r="D33" s="170"/>
      <c r="E33" s="169"/>
      <c r="F33" s="170"/>
    </row>
    <row r="34" spans="1:6" s="167" customFormat="1" ht="39.950000000000003" customHeight="1" x14ac:dyDescent="0.35">
      <c r="A34" s="168"/>
      <c r="B34" s="169"/>
      <c r="C34" s="168"/>
      <c r="D34" s="170"/>
      <c r="E34" s="170"/>
      <c r="F34" s="170"/>
    </row>
    <row r="35" spans="1:6" s="167" customFormat="1" ht="39.950000000000003" customHeight="1" x14ac:dyDescent="0.35">
      <c r="A35" s="168"/>
      <c r="B35" s="169"/>
      <c r="C35" s="169"/>
      <c r="D35" s="169"/>
      <c r="E35" s="169"/>
      <c r="F35" s="170"/>
    </row>
    <row r="36" spans="1:6" s="167" customFormat="1" ht="39.950000000000003" customHeight="1" x14ac:dyDescent="0.35">
      <c r="A36" s="168"/>
      <c r="B36" s="169"/>
      <c r="C36" s="169"/>
      <c r="D36" s="169"/>
      <c r="E36" s="169"/>
      <c r="F36" s="170"/>
    </row>
    <row r="37" spans="1:6" s="167" customFormat="1" ht="39.950000000000003" customHeight="1" x14ac:dyDescent="0.35">
      <c r="A37" s="168"/>
      <c r="B37" s="169"/>
      <c r="C37" s="169"/>
      <c r="D37" s="169"/>
      <c r="E37" s="169"/>
      <c r="F37" s="170"/>
    </row>
    <row r="38" spans="1:6" s="167" customFormat="1" ht="39.950000000000003" customHeight="1" x14ac:dyDescent="0.35">
      <c r="A38" s="168"/>
      <c r="B38" s="169"/>
      <c r="C38" s="169"/>
      <c r="D38" s="169"/>
      <c r="E38" s="169"/>
      <c r="F38" s="170"/>
    </row>
  </sheetData>
  <mergeCells count="3">
    <mergeCell ref="A1:F1"/>
    <mergeCell ref="A2:F2"/>
    <mergeCell ref="A3:F3"/>
  </mergeCells>
  <printOptions horizontalCentered="1"/>
  <pageMargins left="0.70866141732283472" right="0.70866141732283472" top="0.74803149606299213" bottom="0.74803149606299213" header="0.31496062992125984" footer="0.31496062992125984"/>
  <pageSetup paperSize="9" scale="3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workbookViewId="0">
      <selection activeCell="A6" sqref="A6"/>
    </sheetView>
  </sheetViews>
  <sheetFormatPr defaultRowHeight="15" x14ac:dyDescent="0.25"/>
  <cols>
    <col min="1" max="1" width="27" customWidth="1"/>
    <col min="2" max="2" width="13.42578125" customWidth="1"/>
    <col min="3" max="3" width="42" customWidth="1"/>
    <col min="4" max="4" width="52.7109375" customWidth="1"/>
    <col min="5" max="5" width="14.28515625" customWidth="1"/>
  </cols>
  <sheetData>
    <row r="1" spans="1:5" ht="18.75" x14ac:dyDescent="0.25">
      <c r="A1" s="832" t="s">
        <v>133</v>
      </c>
      <c r="B1" s="832"/>
      <c r="C1" s="832"/>
      <c r="D1" s="832"/>
      <c r="E1" s="832"/>
    </row>
    <row r="2" spans="1:5" ht="18.75" x14ac:dyDescent="0.25">
      <c r="A2" s="832" t="s">
        <v>134</v>
      </c>
      <c r="B2" s="832"/>
      <c r="C2" s="832"/>
      <c r="D2" s="832"/>
      <c r="E2" s="832"/>
    </row>
    <row r="3" spans="1:5" ht="18.75" x14ac:dyDescent="0.25">
      <c r="A3" s="832" t="s">
        <v>135</v>
      </c>
      <c r="B3" s="832"/>
      <c r="C3" s="832"/>
      <c r="D3" s="832"/>
      <c r="E3" s="832"/>
    </row>
    <row r="4" spans="1:5" ht="15.75" thickBot="1" x14ac:dyDescent="0.3"/>
    <row r="5" spans="1:5" ht="48" thickBot="1" x14ac:dyDescent="0.3">
      <c r="A5" s="73" t="s">
        <v>136</v>
      </c>
      <c r="B5" s="74" t="s">
        <v>137</v>
      </c>
      <c r="C5" s="74" t="s">
        <v>138</v>
      </c>
      <c r="D5" s="74" t="s">
        <v>139</v>
      </c>
      <c r="E5" s="74" t="s">
        <v>140</v>
      </c>
    </row>
    <row r="6" spans="1:5" ht="16.5" thickBot="1" x14ac:dyDescent="0.3">
      <c r="A6" s="75" t="s">
        <v>113</v>
      </c>
      <c r="B6" s="76">
        <v>3</v>
      </c>
      <c r="C6" s="77"/>
      <c r="D6" s="77"/>
      <c r="E6" s="79" t="s">
        <v>143</v>
      </c>
    </row>
    <row r="7" spans="1:5" ht="79.5" thickBot="1" x14ac:dyDescent="0.3">
      <c r="A7" s="75" t="s">
        <v>97</v>
      </c>
      <c r="B7" s="76">
        <v>2</v>
      </c>
      <c r="C7" s="78"/>
      <c r="D7" s="78"/>
      <c r="E7" s="79"/>
    </row>
    <row r="8" spans="1:5" ht="63.75" thickBot="1" x14ac:dyDescent="0.3">
      <c r="A8" s="75" t="s">
        <v>142</v>
      </c>
      <c r="B8" s="76">
        <v>2</v>
      </c>
      <c r="C8" s="77"/>
      <c r="D8" s="77"/>
      <c r="E8" s="79"/>
    </row>
    <row r="9" spans="1:5" x14ac:dyDescent="0.25">
      <c r="A9" s="841"/>
      <c r="B9" s="835"/>
      <c r="C9" s="833"/>
      <c r="D9" s="833"/>
      <c r="E9" s="837"/>
    </row>
    <row r="10" spans="1:5" ht="15.75" thickBot="1" x14ac:dyDescent="0.3">
      <c r="A10" s="843"/>
      <c r="B10" s="836"/>
      <c r="C10" s="834"/>
      <c r="D10" s="834"/>
      <c r="E10" s="838"/>
    </row>
    <row r="11" spans="1:5" x14ac:dyDescent="0.25">
      <c r="A11" s="841"/>
      <c r="B11" s="835"/>
      <c r="C11" s="841"/>
      <c r="D11" s="833"/>
      <c r="E11" s="837"/>
    </row>
    <row r="12" spans="1:5" ht="15.75" thickBot="1" x14ac:dyDescent="0.3">
      <c r="A12" s="843"/>
      <c r="B12" s="836"/>
      <c r="C12" s="843"/>
      <c r="D12" s="834"/>
      <c r="E12" s="838"/>
    </row>
    <row r="13" spans="1:5" ht="16.5" thickBot="1" x14ac:dyDescent="0.3">
      <c r="A13" s="75"/>
      <c r="B13" s="76"/>
      <c r="C13" s="77"/>
      <c r="D13" s="78"/>
      <c r="E13" s="79"/>
    </row>
    <row r="14" spans="1:5" ht="16.5" thickBot="1" x14ac:dyDescent="0.3">
      <c r="A14" s="75"/>
      <c r="B14" s="76"/>
      <c r="C14" s="78"/>
      <c r="D14" s="78"/>
      <c r="E14" s="79"/>
    </row>
    <row r="15" spans="1:5" ht="16.5" thickBot="1" x14ac:dyDescent="0.3">
      <c r="A15" s="75"/>
      <c r="B15" s="76"/>
      <c r="C15" s="78"/>
      <c r="D15" s="78"/>
      <c r="E15" s="79"/>
    </row>
    <row r="16" spans="1:5" ht="16.5" thickBot="1" x14ac:dyDescent="0.3">
      <c r="A16" s="75"/>
      <c r="B16" s="76"/>
      <c r="C16" s="78"/>
      <c r="D16" s="78"/>
      <c r="E16" s="79"/>
    </row>
    <row r="17" spans="1:5" ht="16.5" thickBot="1" x14ac:dyDescent="0.3">
      <c r="A17" s="75"/>
      <c r="B17" s="76"/>
      <c r="C17" s="80"/>
      <c r="D17" s="78"/>
      <c r="E17" s="79"/>
    </row>
    <row r="18" spans="1:5" ht="16.5" thickBot="1" x14ac:dyDescent="0.3">
      <c r="A18" s="75"/>
      <c r="B18" s="76"/>
      <c r="C18" s="78"/>
      <c r="D18" s="78"/>
      <c r="E18" s="79"/>
    </row>
    <row r="19" spans="1:5" ht="15.75" x14ac:dyDescent="0.25">
      <c r="A19" s="81"/>
      <c r="B19" s="835"/>
      <c r="C19" s="833"/>
      <c r="D19" s="833"/>
      <c r="E19" s="837"/>
    </row>
    <row r="20" spans="1:5" ht="16.5" thickBot="1" x14ac:dyDescent="0.3">
      <c r="A20" s="75"/>
      <c r="B20" s="836"/>
      <c r="C20" s="834"/>
      <c r="D20" s="834"/>
      <c r="E20" s="838"/>
    </row>
    <row r="21" spans="1:5" ht="16.5" thickBot="1" x14ac:dyDescent="0.3">
      <c r="A21" s="82"/>
      <c r="B21" s="76"/>
      <c r="C21" s="78"/>
      <c r="D21" s="78"/>
      <c r="E21" s="79"/>
    </row>
    <row r="22" spans="1:5" ht="16.5" thickBot="1" x14ac:dyDescent="0.3">
      <c r="A22" s="82"/>
      <c r="B22" s="76"/>
      <c r="C22" s="78"/>
      <c r="D22" s="78"/>
      <c r="E22" s="79"/>
    </row>
    <row r="23" spans="1:5" x14ac:dyDescent="0.25">
      <c r="A23" s="833"/>
      <c r="B23" s="835"/>
      <c r="C23" s="833"/>
      <c r="D23" s="833"/>
      <c r="E23" s="837"/>
    </row>
    <row r="24" spans="1:5" ht="15.75" thickBot="1" x14ac:dyDescent="0.3">
      <c r="A24" s="834"/>
      <c r="B24" s="836"/>
      <c r="C24" s="834"/>
      <c r="D24" s="834"/>
      <c r="E24" s="838"/>
    </row>
    <row r="25" spans="1:5" ht="16.5" thickBot="1" x14ac:dyDescent="0.3">
      <c r="A25" s="82"/>
      <c r="B25" s="76"/>
      <c r="C25" s="78"/>
      <c r="D25" s="78"/>
      <c r="E25" s="79"/>
    </row>
    <row r="26" spans="1:5" ht="16.5" thickBot="1" x14ac:dyDescent="0.3">
      <c r="A26" s="82"/>
      <c r="B26" s="76"/>
      <c r="C26" s="78"/>
      <c r="D26" s="78"/>
      <c r="E26" s="79"/>
    </row>
    <row r="27" spans="1:5" ht="16.5" thickBot="1" x14ac:dyDescent="0.3">
      <c r="A27" s="82"/>
      <c r="B27" s="76"/>
      <c r="C27" s="80"/>
      <c r="D27" s="78"/>
      <c r="E27" s="79"/>
    </row>
    <row r="28" spans="1:5" ht="16.5" thickBot="1" x14ac:dyDescent="0.3">
      <c r="A28" s="82"/>
      <c r="B28" s="76"/>
      <c r="C28" s="77"/>
      <c r="D28" s="77"/>
      <c r="E28" s="79"/>
    </row>
    <row r="29" spans="1:5" ht="16.5" thickBot="1" x14ac:dyDescent="0.3">
      <c r="A29" s="82"/>
      <c r="B29" s="76"/>
      <c r="C29" s="77"/>
      <c r="D29" s="77"/>
      <c r="E29" s="79"/>
    </row>
    <row r="30" spans="1:5" x14ac:dyDescent="0.25">
      <c r="A30" s="833"/>
      <c r="B30" s="835"/>
      <c r="C30" s="841"/>
      <c r="D30" s="841"/>
      <c r="E30" s="837"/>
    </row>
    <row r="31" spans="1:5" x14ac:dyDescent="0.25">
      <c r="A31" s="839"/>
      <c r="B31" s="840"/>
      <c r="C31" s="842"/>
      <c r="D31" s="842"/>
      <c r="E31" s="844"/>
    </row>
    <row r="32" spans="1:5" ht="15.75" thickBot="1" x14ac:dyDescent="0.3">
      <c r="A32" s="834"/>
      <c r="B32" s="836"/>
      <c r="C32" s="843"/>
      <c r="D32" s="843"/>
      <c r="E32" s="838"/>
    </row>
    <row r="33" spans="1:5" x14ac:dyDescent="0.25">
      <c r="A33" s="833"/>
      <c r="B33" s="835"/>
      <c r="C33" s="841"/>
      <c r="D33" s="841"/>
      <c r="E33" s="837"/>
    </row>
    <row r="34" spans="1:5" ht="15.75" thickBot="1" x14ac:dyDescent="0.3">
      <c r="A34" s="834"/>
      <c r="B34" s="836"/>
      <c r="C34" s="843"/>
      <c r="D34" s="843"/>
      <c r="E34" s="838"/>
    </row>
    <row r="35" spans="1:5" ht="16.5" thickBot="1" x14ac:dyDescent="0.3">
      <c r="A35" s="82"/>
      <c r="B35" s="76"/>
      <c r="C35" s="77"/>
      <c r="D35" s="77"/>
      <c r="E35" s="79"/>
    </row>
    <row r="36" spans="1:5" ht="16.5" thickBot="1" x14ac:dyDescent="0.3">
      <c r="A36" s="82"/>
      <c r="B36" s="76"/>
      <c r="C36" s="77"/>
      <c r="D36" s="77"/>
      <c r="E36" s="79"/>
    </row>
    <row r="37" spans="1:5" x14ac:dyDescent="0.25">
      <c r="A37" s="833"/>
      <c r="B37" s="835"/>
      <c r="C37" s="833"/>
      <c r="D37" s="833"/>
      <c r="E37" s="837"/>
    </row>
    <row r="38" spans="1:5" ht="15.75" thickBot="1" x14ac:dyDescent="0.3">
      <c r="A38" s="834"/>
      <c r="B38" s="836"/>
      <c r="C38" s="834"/>
      <c r="D38" s="834"/>
      <c r="E38" s="838"/>
    </row>
    <row r="39" spans="1:5" ht="16.5" thickBot="1" x14ac:dyDescent="0.3">
      <c r="A39" s="82"/>
      <c r="B39" s="76"/>
      <c r="C39" s="78"/>
      <c r="D39" s="78"/>
      <c r="E39" s="79"/>
    </row>
    <row r="40" spans="1:5" ht="16.5" thickBot="1" x14ac:dyDescent="0.3">
      <c r="A40" s="75"/>
      <c r="B40" s="76"/>
      <c r="C40" s="78"/>
      <c r="D40" s="78"/>
      <c r="E40" s="79"/>
    </row>
    <row r="41" spans="1:5" ht="16.5" thickBot="1" x14ac:dyDescent="0.3">
      <c r="A41" s="82"/>
      <c r="B41" s="76"/>
      <c r="C41" s="77"/>
      <c r="D41" s="77"/>
      <c r="E41" s="79"/>
    </row>
    <row r="42" spans="1:5" ht="16.5" thickBot="1" x14ac:dyDescent="0.3">
      <c r="A42" s="82"/>
      <c r="B42" s="76"/>
      <c r="C42" s="78"/>
      <c r="D42" s="78"/>
      <c r="E42" s="79"/>
    </row>
    <row r="43" spans="1:5" ht="16.5" thickBot="1" x14ac:dyDescent="0.3">
      <c r="A43" s="82"/>
      <c r="B43" s="76"/>
      <c r="C43" s="77"/>
      <c r="D43" s="77"/>
      <c r="E43" s="79"/>
    </row>
    <row r="44" spans="1:5" x14ac:dyDescent="0.25">
      <c r="A44" s="833"/>
      <c r="B44" s="835"/>
      <c r="C44" s="833"/>
      <c r="D44" s="841"/>
      <c r="E44" s="837"/>
    </row>
    <row r="45" spans="1:5" ht="15.75" thickBot="1" x14ac:dyDescent="0.3">
      <c r="A45" s="834"/>
      <c r="B45" s="836"/>
      <c r="C45" s="834"/>
      <c r="D45" s="843"/>
      <c r="E45" s="838"/>
    </row>
    <row r="46" spans="1:5" ht="16.5" thickBot="1" x14ac:dyDescent="0.3">
      <c r="A46" s="82"/>
      <c r="B46" s="76"/>
      <c r="C46" s="78"/>
      <c r="D46" s="78"/>
      <c r="E46" s="79"/>
    </row>
    <row r="47" spans="1:5" ht="16.5" thickBot="1" x14ac:dyDescent="0.3">
      <c r="A47" s="82"/>
      <c r="B47" s="76"/>
      <c r="C47" s="78"/>
      <c r="D47" s="78"/>
      <c r="E47" s="79"/>
    </row>
    <row r="48" spans="1:5" ht="16.5" thickBot="1" x14ac:dyDescent="0.3">
      <c r="A48" s="82"/>
      <c r="B48" s="76"/>
      <c r="C48" s="78"/>
      <c r="D48" s="78"/>
      <c r="E48" s="79"/>
    </row>
    <row r="49" spans="1:5" ht="16.5" thickBot="1" x14ac:dyDescent="0.3">
      <c r="A49" s="82"/>
      <c r="B49" s="76"/>
      <c r="C49" s="78"/>
      <c r="D49" s="78"/>
      <c r="E49" s="79"/>
    </row>
  </sheetData>
  <mergeCells count="42">
    <mergeCell ref="A11:A12"/>
    <mergeCell ref="B11:B12"/>
    <mergeCell ref="C11:C12"/>
    <mergeCell ref="D11:D12"/>
    <mergeCell ref="E11:E12"/>
    <mergeCell ref="A9:A10"/>
    <mergeCell ref="B9:B10"/>
    <mergeCell ref="C9:C10"/>
    <mergeCell ref="D9:D10"/>
    <mergeCell ref="E9:E10"/>
    <mergeCell ref="A23:A24"/>
    <mergeCell ref="B23:B24"/>
    <mergeCell ref="C23:C24"/>
    <mergeCell ref="D23:D24"/>
    <mergeCell ref="E23:E24"/>
    <mergeCell ref="D33:D34"/>
    <mergeCell ref="E33:E34"/>
    <mergeCell ref="B19:B20"/>
    <mergeCell ref="C19:C20"/>
    <mergeCell ref="D19:D20"/>
    <mergeCell ref="E19:E20"/>
    <mergeCell ref="A44:A45"/>
    <mergeCell ref="B44:B45"/>
    <mergeCell ref="C44:C45"/>
    <mergeCell ref="D44:D45"/>
    <mergeCell ref="E44:E45"/>
    <mergeCell ref="A1:E1"/>
    <mergeCell ref="A2:E2"/>
    <mergeCell ref="A3:E3"/>
    <mergeCell ref="A37:A38"/>
    <mergeCell ref="B37:B38"/>
    <mergeCell ref="C37:C38"/>
    <mergeCell ref="D37:D38"/>
    <mergeCell ref="E37:E38"/>
    <mergeCell ref="A30:A32"/>
    <mergeCell ref="B30:B32"/>
    <mergeCell ref="C30:C32"/>
    <mergeCell ref="D30:D32"/>
    <mergeCell ref="E30:E32"/>
    <mergeCell ref="A33:A34"/>
    <mergeCell ref="B33:B34"/>
    <mergeCell ref="C33:C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5</vt:i4>
      </vt:variant>
      <vt:variant>
        <vt:lpstr>Іменовані діапазони</vt:lpstr>
      </vt:variant>
      <vt:variant>
        <vt:i4>3</vt:i4>
      </vt:variant>
    </vt:vector>
  </HeadingPairs>
  <TitlesOfParts>
    <vt:vector size="8" baseType="lpstr">
      <vt:lpstr>Тітул</vt:lpstr>
      <vt:lpstr>Графік навчального процесу</vt:lpstr>
      <vt:lpstr>2026</vt:lpstr>
      <vt:lpstr>Аркуш погодження</vt:lpstr>
      <vt:lpstr>Лист2</vt:lpstr>
      <vt:lpstr>'2026'!Область_друку</vt:lpstr>
      <vt:lpstr>'Графік навчального процесу'!Область_друку</vt:lpstr>
      <vt:lpstr>Тітул!Область_друку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2026-06-30T09:05:28Z</dcterms:modified>
</cp:coreProperties>
</file>