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БУДУР\ОСВІТА\НАБІР 2026\РАО\ОПП РАО БАКАЛАВР 2026\"/>
    </mc:Choice>
  </mc:AlternateContent>
  <bookViews>
    <workbookView xWindow="-120" yWindow="-120" windowWidth="29040" windowHeight="15840" activeTab="2"/>
  </bookViews>
  <sheets>
    <sheet name="Тітул ЕРРАО" sheetId="1" r:id="rId1"/>
    <sheet name="Графік навчального процесу" sheetId="3" r:id="rId2"/>
    <sheet name="2026   " sheetId="5" r:id="rId3"/>
    <sheet name="Аркуш погодження" sheetId="6" r:id="rId4"/>
  </sheets>
  <definedNames>
    <definedName name="_xlnm.Print_Area" localSheetId="2">'2026   '!$A$1:$AJ$273</definedName>
    <definedName name="_xlnm.Print_Area" localSheetId="1">'Графік навчального процесу'!$A$1:$BB$26</definedName>
    <definedName name="_xlnm.Print_Area" localSheetId="0">'Тітул ЕРРАО'!$A$1:$AV$29</definedName>
  </definedNames>
  <calcPr calcId="162913"/>
</workbook>
</file>

<file path=xl/calcChain.xml><?xml version="1.0" encoding="utf-8"?>
<calcChain xmlns="http://schemas.openxmlformats.org/spreadsheetml/2006/main">
  <c r="AK48" i="5" l="1"/>
  <c r="AK45" i="5"/>
  <c r="AK42" i="5"/>
  <c r="AK39" i="5"/>
  <c r="AK36" i="5"/>
  <c r="AK33" i="5"/>
  <c r="AK30" i="5"/>
  <c r="AK27" i="5"/>
  <c r="AK24" i="5"/>
  <c r="AK21" i="5"/>
  <c r="AK18" i="5"/>
  <c r="AK15" i="5"/>
  <c r="AB323" i="5" l="1"/>
  <c r="AA323" i="5"/>
  <c r="Z323" i="5"/>
  <c r="Y323" i="5"/>
  <c r="X323" i="5"/>
  <c r="W323" i="5"/>
  <c r="V323" i="5"/>
  <c r="U323" i="5"/>
  <c r="AB322" i="5"/>
  <c r="AA322" i="5"/>
  <c r="Z322" i="5"/>
  <c r="Y322" i="5"/>
  <c r="AO322" i="5" s="1"/>
  <c r="X322" i="5"/>
  <c r="W322" i="5"/>
  <c r="V322" i="5"/>
  <c r="U322" i="5"/>
  <c r="AK322" i="5" s="1"/>
  <c r="S322" i="5"/>
  <c r="R322" i="5"/>
  <c r="Q322" i="5"/>
  <c r="P322" i="5"/>
  <c r="AK319" i="5"/>
  <c r="AJ319" i="5"/>
  <c r="AI319" i="5"/>
  <c r="AH319" i="5"/>
  <c r="AG319" i="5"/>
  <c r="AF319" i="5"/>
  <c r="AE319" i="5"/>
  <c r="AD319" i="5"/>
  <c r="AC319" i="5"/>
  <c r="T319" i="5"/>
  <c r="O319" i="5"/>
  <c r="N319" i="5" s="1"/>
  <c r="M319" i="5" s="1"/>
  <c r="AJ316" i="5"/>
  <c r="AI316" i="5"/>
  <c r="AH316" i="5"/>
  <c r="AG316" i="5"/>
  <c r="AF316" i="5"/>
  <c r="AE316" i="5"/>
  <c r="AD316" i="5"/>
  <c r="AC316" i="5"/>
  <c r="T316" i="5"/>
  <c r="O316" i="5"/>
  <c r="N316" i="5"/>
  <c r="M316" i="5" s="1"/>
  <c r="AK313" i="5"/>
  <c r="AJ313" i="5"/>
  <c r="AI313" i="5"/>
  <c r="AH313" i="5"/>
  <c r="AG313" i="5"/>
  <c r="AF313" i="5"/>
  <c r="AE313" i="5"/>
  <c r="AD313" i="5"/>
  <c r="AC313" i="5"/>
  <c r="T313" i="5"/>
  <c r="N313" i="5" s="1"/>
  <c r="M313" i="5" s="1"/>
  <c r="O313" i="5"/>
  <c r="AK310" i="5"/>
  <c r="AJ310" i="5"/>
  <c r="AI310" i="5"/>
  <c r="AH310" i="5"/>
  <c r="AG310" i="5"/>
  <c r="AF310" i="5"/>
  <c r="AE310" i="5"/>
  <c r="AD310" i="5"/>
  <c r="AC310" i="5"/>
  <c r="T310" i="5"/>
  <c r="O310" i="5"/>
  <c r="N310" i="5"/>
  <c r="M310" i="5" s="1"/>
  <c r="AK307" i="5"/>
  <c r="AJ307" i="5"/>
  <c r="AJ322" i="5" s="1"/>
  <c r="AI307" i="5"/>
  <c r="AH307" i="5"/>
  <c r="AG307" i="5"/>
  <c r="AF307" i="5"/>
  <c r="AF322" i="5" s="1"/>
  <c r="AE307" i="5"/>
  <c r="AD307" i="5"/>
  <c r="AC307" i="5"/>
  <c r="T307" i="5"/>
  <c r="N307" i="5" s="1"/>
  <c r="M307" i="5" s="1"/>
  <c r="O307" i="5"/>
  <c r="A307" i="5"/>
  <c r="A310" i="5" s="1"/>
  <c r="A313" i="5" s="1"/>
  <c r="A316" i="5" s="1"/>
  <c r="A319" i="5" s="1"/>
  <c r="AK304" i="5"/>
  <c r="AJ304" i="5"/>
  <c r="AI304" i="5"/>
  <c r="AH304" i="5"/>
  <c r="AG304" i="5"/>
  <c r="AF304" i="5"/>
  <c r="AE304" i="5"/>
  <c r="AD304" i="5"/>
  <c r="AC304" i="5"/>
  <c r="T304" i="5"/>
  <c r="O304" i="5"/>
  <c r="N304" i="5"/>
  <c r="M304" i="5" s="1"/>
  <c r="AK301" i="5"/>
  <c r="AJ301" i="5"/>
  <c r="AI301" i="5"/>
  <c r="AH301" i="5"/>
  <c r="AG301" i="5"/>
  <c r="AF301" i="5"/>
  <c r="AE301" i="5"/>
  <c r="AD301" i="5"/>
  <c r="AC301" i="5"/>
  <c r="T301" i="5"/>
  <c r="O301" i="5"/>
  <c r="N301" i="5" s="1"/>
  <c r="M301" i="5" s="1"/>
  <c r="AK298" i="5"/>
  <c r="AJ298" i="5"/>
  <c r="AI298" i="5"/>
  <c r="AH298" i="5"/>
  <c r="AG298" i="5"/>
  <c r="AF298" i="5"/>
  <c r="AE298" i="5"/>
  <c r="AD298" i="5"/>
  <c r="AC298" i="5"/>
  <c r="T298" i="5"/>
  <c r="O298" i="5"/>
  <c r="N298" i="5" s="1"/>
  <c r="M298" i="5" s="1"/>
  <c r="AK295" i="5"/>
  <c r="AJ295" i="5"/>
  <c r="AI295" i="5"/>
  <c r="AH295" i="5"/>
  <c r="AG295" i="5"/>
  <c r="AF295" i="5"/>
  <c r="AE295" i="5"/>
  <c r="AD295" i="5"/>
  <c r="AC295" i="5"/>
  <c r="T295" i="5"/>
  <c r="O295" i="5"/>
  <c r="N295" i="5" s="1"/>
  <c r="M295" i="5" s="1"/>
  <c r="AK292" i="5"/>
  <c r="AJ292" i="5"/>
  <c r="AI292" i="5"/>
  <c r="AH292" i="5"/>
  <c r="AG292" i="5"/>
  <c r="AF292" i="5"/>
  <c r="AE292" i="5"/>
  <c r="AD292" i="5"/>
  <c r="AC292" i="5"/>
  <c r="T292" i="5"/>
  <c r="O292" i="5"/>
  <c r="N292" i="5" s="1"/>
  <c r="M292" i="5" s="1"/>
  <c r="AK289" i="5"/>
  <c r="AJ289" i="5"/>
  <c r="AI289" i="5"/>
  <c r="AH289" i="5"/>
  <c r="AG289" i="5"/>
  <c r="AF289" i="5"/>
  <c r="AE289" i="5"/>
  <c r="AD289" i="5"/>
  <c r="AC289" i="5"/>
  <c r="T289" i="5"/>
  <c r="O289" i="5"/>
  <c r="N289" i="5" s="1"/>
  <c r="M289" i="5" s="1"/>
  <c r="AK286" i="5"/>
  <c r="AJ286" i="5"/>
  <c r="AI286" i="5"/>
  <c r="AH286" i="5"/>
  <c r="AG286" i="5"/>
  <c r="AF286" i="5"/>
  <c r="AE286" i="5"/>
  <c r="AD286" i="5"/>
  <c r="AC286" i="5"/>
  <c r="T286" i="5"/>
  <c r="O286" i="5"/>
  <c r="N286" i="5" s="1"/>
  <c r="M286" i="5" s="1"/>
  <c r="AK283" i="5"/>
  <c r="AJ283" i="5"/>
  <c r="AI283" i="5"/>
  <c r="AH283" i="5"/>
  <c r="AG283" i="5"/>
  <c r="AF283" i="5"/>
  <c r="AE283" i="5"/>
  <c r="AD283" i="5"/>
  <c r="AC283" i="5"/>
  <c r="T283" i="5"/>
  <c r="O283" i="5"/>
  <c r="N283" i="5" s="1"/>
  <c r="M283" i="5" s="1"/>
  <c r="AK280" i="5"/>
  <c r="AJ280" i="5"/>
  <c r="AI280" i="5"/>
  <c r="AH280" i="5"/>
  <c r="AG280" i="5"/>
  <c r="AF280" i="5"/>
  <c r="AE280" i="5"/>
  <c r="AD280" i="5"/>
  <c r="AC280" i="5"/>
  <c r="T280" i="5"/>
  <c r="O280" i="5"/>
  <c r="N280" i="5" s="1"/>
  <c r="M280" i="5" s="1"/>
  <c r="A280" i="5"/>
  <c r="A283" i="5" s="1"/>
  <c r="A286" i="5" s="1"/>
  <c r="A289" i="5" s="1"/>
  <c r="A292" i="5" s="1"/>
  <c r="A295" i="5" s="1"/>
  <c r="A298" i="5" s="1"/>
  <c r="A301" i="5" s="1"/>
  <c r="AK277" i="5"/>
  <c r="AJ277" i="5"/>
  <c r="AI277" i="5"/>
  <c r="AI322" i="5" s="1"/>
  <c r="AH277" i="5"/>
  <c r="AH322" i="5" s="1"/>
  <c r="AG277" i="5"/>
  <c r="AG322" i="5" s="1"/>
  <c r="AF277" i="5"/>
  <c r="AE277" i="5"/>
  <c r="AE322" i="5" s="1"/>
  <c r="AD277" i="5"/>
  <c r="AD322" i="5" s="1"/>
  <c r="AC277" i="5"/>
  <c r="AC322" i="5" s="1"/>
  <c r="T277" i="5"/>
  <c r="O277" i="5"/>
  <c r="O322" i="5" s="1"/>
  <c r="AL322" i="5" l="1"/>
  <c r="AP322" i="5"/>
  <c r="AM322" i="5"/>
  <c r="AQ322" i="5"/>
  <c r="AN322" i="5"/>
  <c r="T322" i="5"/>
  <c r="N277" i="5"/>
  <c r="T30" i="5"/>
  <c r="N322" i="5" l="1"/>
  <c r="M277" i="5"/>
  <c r="M322" i="5" s="1"/>
  <c r="AJ263" i="5"/>
  <c r="AI263" i="5"/>
  <c r="AH263" i="5"/>
  <c r="AG263" i="5"/>
  <c r="AF263" i="5"/>
  <c r="AE263" i="5"/>
  <c r="AD263" i="5"/>
  <c r="AC263" i="5"/>
  <c r="O242" i="5"/>
  <c r="O239" i="5"/>
  <c r="O236" i="5"/>
  <c r="O233" i="5"/>
  <c r="O230" i="5"/>
  <c r="O227" i="5"/>
  <c r="T269" i="5"/>
  <c r="O269" i="5"/>
  <c r="T266" i="5"/>
  <c r="O266" i="5"/>
  <c r="T263" i="5"/>
  <c r="O263" i="5"/>
  <c r="T260" i="5"/>
  <c r="O260" i="5"/>
  <c r="U273" i="5"/>
  <c r="V273" i="5"/>
  <c r="W273" i="5"/>
  <c r="X273" i="5"/>
  <c r="Y273" i="5"/>
  <c r="Z273" i="5"/>
  <c r="AA273" i="5"/>
  <c r="AB273" i="5"/>
  <c r="V272" i="5"/>
  <c r="W272" i="5"/>
  <c r="X272" i="5"/>
  <c r="Y272" i="5"/>
  <c r="Z272" i="5"/>
  <c r="AA272" i="5"/>
  <c r="AB272" i="5"/>
  <c r="U272" i="5"/>
  <c r="S272" i="5"/>
  <c r="R272" i="5"/>
  <c r="Q272" i="5"/>
  <c r="P272" i="5"/>
  <c r="AK90" i="5"/>
  <c r="O96" i="5"/>
  <c r="AK96" i="5" s="1"/>
  <c r="AK78" i="5"/>
  <c r="AK72" i="5"/>
  <c r="AK12" i="5"/>
  <c r="AK69" i="5"/>
  <c r="AJ69" i="5"/>
  <c r="AI69" i="5"/>
  <c r="AH69" i="5"/>
  <c r="AG69" i="5"/>
  <c r="AF69" i="5"/>
  <c r="AE69" i="5"/>
  <c r="AD69" i="5"/>
  <c r="AC69" i="5"/>
  <c r="W61" i="5"/>
  <c r="X61" i="5"/>
  <c r="Y61" i="5"/>
  <c r="Z61" i="5"/>
  <c r="AA61" i="5"/>
  <c r="AB61" i="5"/>
  <c r="U61" i="5"/>
  <c r="V61" i="5"/>
  <c r="U60" i="5"/>
  <c r="W60" i="5"/>
  <c r="X60" i="5"/>
  <c r="Y60" i="5"/>
  <c r="Z60" i="5"/>
  <c r="AA60" i="5"/>
  <c r="AB60" i="5"/>
  <c r="V60" i="5"/>
  <c r="T54" i="5"/>
  <c r="O54" i="5"/>
  <c r="AJ54" i="5"/>
  <c r="AI54" i="5"/>
  <c r="AH54" i="5"/>
  <c r="AG54" i="5"/>
  <c r="AF54" i="5"/>
  <c r="AE54" i="5"/>
  <c r="AD54" i="5"/>
  <c r="AC54" i="5"/>
  <c r="AJ51" i="5"/>
  <c r="AI51" i="5"/>
  <c r="AH51" i="5"/>
  <c r="AG51" i="5"/>
  <c r="AF51" i="5"/>
  <c r="AE51" i="5"/>
  <c r="AD51" i="5"/>
  <c r="AC51" i="5"/>
  <c r="T51" i="5"/>
  <c r="O51" i="5"/>
  <c r="AJ48" i="5"/>
  <c r="AI48" i="5"/>
  <c r="AH48" i="5"/>
  <c r="AG48" i="5"/>
  <c r="AF48" i="5"/>
  <c r="AE48" i="5"/>
  <c r="AD48" i="5"/>
  <c r="AC48" i="5"/>
  <c r="N260" i="5" l="1"/>
  <c r="M260" i="5" s="1"/>
  <c r="N266" i="5"/>
  <c r="M266" i="5" s="1"/>
  <c r="N263" i="5"/>
  <c r="M263" i="5" s="1"/>
  <c r="N269" i="5"/>
  <c r="M269" i="5" s="1"/>
  <c r="N51" i="5"/>
  <c r="M51" i="5" s="1"/>
  <c r="N54" i="5"/>
  <c r="M54" i="5" s="1"/>
  <c r="T48" i="5"/>
  <c r="O48" i="5"/>
  <c r="AJ45" i="5"/>
  <c r="AI45" i="5"/>
  <c r="AH45" i="5"/>
  <c r="AG45" i="5"/>
  <c r="AF45" i="5"/>
  <c r="AE45" i="5"/>
  <c r="AD45" i="5"/>
  <c r="AC45" i="5"/>
  <c r="O45" i="5"/>
  <c r="T45" i="5"/>
  <c r="AJ42" i="5"/>
  <c r="AI42" i="5"/>
  <c r="AH42" i="5"/>
  <c r="AG42" i="5"/>
  <c r="AF42" i="5"/>
  <c r="AE42" i="5"/>
  <c r="AD42" i="5"/>
  <c r="AC42" i="5"/>
  <c r="T42" i="5"/>
  <c r="O42" i="5"/>
  <c r="AJ39" i="5"/>
  <c r="AI39" i="5"/>
  <c r="AH39" i="5"/>
  <c r="AG39" i="5"/>
  <c r="AF39" i="5"/>
  <c r="AE39" i="5"/>
  <c r="AD39" i="5"/>
  <c r="AC39" i="5"/>
  <c r="AJ36" i="5"/>
  <c r="AI36" i="5"/>
  <c r="AH36" i="5"/>
  <c r="AG36" i="5"/>
  <c r="AF36" i="5"/>
  <c r="AE36" i="5"/>
  <c r="AD36" i="5"/>
  <c r="AC36" i="5"/>
  <c r="AJ33" i="5"/>
  <c r="AI33" i="5"/>
  <c r="AH33" i="5"/>
  <c r="AG33" i="5"/>
  <c r="AF33" i="5"/>
  <c r="AE33" i="5"/>
  <c r="AD33" i="5"/>
  <c r="AC33" i="5"/>
  <c r="T39" i="5"/>
  <c r="O39" i="5"/>
  <c r="T36" i="5"/>
  <c r="O36" i="5"/>
  <c r="N36" i="5" s="1"/>
  <c r="M36" i="5" s="1"/>
  <c r="T33" i="5"/>
  <c r="O33" i="5"/>
  <c r="AJ30" i="5"/>
  <c r="AI30" i="5"/>
  <c r="AH30" i="5"/>
  <c r="AG30" i="5"/>
  <c r="AF30" i="5"/>
  <c r="AE30" i="5"/>
  <c r="AD30" i="5"/>
  <c r="AC30" i="5"/>
  <c r="O30" i="5"/>
  <c r="N42" i="5" l="1"/>
  <c r="M42" i="5" s="1"/>
  <c r="N45" i="5"/>
  <c r="M45" i="5" s="1"/>
  <c r="N48" i="5"/>
  <c r="M48" i="5" s="1"/>
  <c r="N33" i="5"/>
  <c r="M33" i="5" s="1"/>
  <c r="N39" i="5"/>
  <c r="M39" i="5" s="1"/>
  <c r="N30" i="5"/>
  <c r="M30" i="5" s="1"/>
  <c r="AJ21" i="5"/>
  <c r="AI21" i="5"/>
  <c r="AH21" i="5"/>
  <c r="AG21" i="5"/>
  <c r="AF21" i="5"/>
  <c r="AE21" i="5"/>
  <c r="AD21" i="5"/>
  <c r="AC21" i="5"/>
  <c r="T21" i="5"/>
  <c r="O21" i="5"/>
  <c r="N21" i="5" l="1"/>
  <c r="M21" i="5" s="1"/>
  <c r="AJ18" i="5"/>
  <c r="AI18" i="5"/>
  <c r="AH18" i="5"/>
  <c r="AG18" i="5"/>
  <c r="AF18" i="5"/>
  <c r="AE18" i="5"/>
  <c r="AD18" i="5"/>
  <c r="AC18" i="5"/>
  <c r="T18" i="5"/>
  <c r="O18" i="5"/>
  <c r="N18" i="5" l="1"/>
  <c r="M18" i="5" s="1"/>
  <c r="A200" i="5"/>
  <c r="A203" i="5" s="1"/>
  <c r="O200" i="5"/>
  <c r="T200" i="5"/>
  <c r="T206" i="5" s="1"/>
  <c r="T208" i="5" s="1"/>
  <c r="AC200" i="5"/>
  <c r="AD200" i="5"/>
  <c r="AE200" i="5"/>
  <c r="AF200" i="5"/>
  <c r="AF206" i="5" s="1"/>
  <c r="AF208" i="5" s="1"/>
  <c r="AG200" i="5"/>
  <c r="AH200" i="5"/>
  <c r="AI200" i="5"/>
  <c r="AJ200" i="5"/>
  <c r="AJ206" i="5" s="1"/>
  <c r="O203" i="5"/>
  <c r="T203" i="5"/>
  <c r="AC203" i="5"/>
  <c r="AD203" i="5"/>
  <c r="AE203" i="5"/>
  <c r="AF203" i="5"/>
  <c r="AG203" i="5"/>
  <c r="AH203" i="5"/>
  <c r="AH206" i="5" s="1"/>
  <c r="AH208" i="5" s="1"/>
  <c r="AI203" i="5"/>
  <c r="AJ203" i="5"/>
  <c r="P206" i="5"/>
  <c r="P208" i="5" s="1"/>
  <c r="Q206" i="5"/>
  <c r="Q208" i="5" s="1"/>
  <c r="R206" i="5"/>
  <c r="R208" i="5" s="1"/>
  <c r="S206" i="5"/>
  <c r="S208" i="5" s="1"/>
  <c r="U206" i="5"/>
  <c r="U208" i="5" s="1"/>
  <c r="V206" i="5"/>
  <c r="V208" i="5" s="1"/>
  <c r="W206" i="5"/>
  <c r="W208" i="5" s="1"/>
  <c r="X206" i="5"/>
  <c r="X208" i="5" s="1"/>
  <c r="Y206" i="5"/>
  <c r="Y208" i="5" s="1"/>
  <c r="Z206" i="5"/>
  <c r="Z208" i="5" s="1"/>
  <c r="AA206" i="5"/>
  <c r="AA208" i="5" s="1"/>
  <c r="AB206" i="5"/>
  <c r="AB208" i="5" s="1"/>
  <c r="U207" i="5"/>
  <c r="U209" i="5" s="1"/>
  <c r="V207" i="5"/>
  <c r="V209" i="5" s="1"/>
  <c r="W207" i="5"/>
  <c r="W209" i="5" s="1"/>
  <c r="X207" i="5"/>
  <c r="X209" i="5" s="1"/>
  <c r="Y207" i="5"/>
  <c r="Y209" i="5" s="1"/>
  <c r="Z207" i="5"/>
  <c r="Z209" i="5" s="1"/>
  <c r="AA207" i="5"/>
  <c r="AA209" i="5" s="1"/>
  <c r="AB207" i="5"/>
  <c r="AB209" i="5" s="1"/>
  <c r="AJ84" i="5"/>
  <c r="AI84" i="5"/>
  <c r="AH84" i="5"/>
  <c r="AG84" i="5"/>
  <c r="AF84" i="5"/>
  <c r="AE84" i="5"/>
  <c r="AD84" i="5"/>
  <c r="AC84" i="5"/>
  <c r="T84" i="5"/>
  <c r="O84" i="5"/>
  <c r="AJ90" i="5"/>
  <c r="AI90" i="5"/>
  <c r="AH90" i="5"/>
  <c r="AG90" i="5"/>
  <c r="AF90" i="5"/>
  <c r="AE90" i="5"/>
  <c r="AD90" i="5"/>
  <c r="AC90" i="5"/>
  <c r="T90" i="5"/>
  <c r="O90" i="5"/>
  <c r="AC206" i="5" l="1"/>
  <c r="AC208" i="5" s="1"/>
  <c r="AK208" i="5" s="1"/>
  <c r="AP208" i="5"/>
  <c r="AN208" i="5"/>
  <c r="N203" i="5"/>
  <c r="M203" i="5" s="1"/>
  <c r="N84" i="5"/>
  <c r="M84" i="5" s="1"/>
  <c r="N90" i="5"/>
  <c r="M90" i="5" s="1"/>
  <c r="AI206" i="5"/>
  <c r="AI208" i="5" s="1"/>
  <c r="AQ208" i="5" s="1"/>
  <c r="AE206" i="5"/>
  <c r="AE208" i="5" s="1"/>
  <c r="AM208" i="5" s="1"/>
  <c r="AD206" i="5"/>
  <c r="AD208" i="5" s="1"/>
  <c r="AL208" i="5" s="1"/>
  <c r="AG206" i="5"/>
  <c r="AG208" i="5" s="1"/>
  <c r="AO208" i="5" s="1"/>
  <c r="N200" i="5"/>
  <c r="M200" i="5" s="1"/>
  <c r="O206" i="5"/>
  <c r="O208" i="5" s="1"/>
  <c r="AJ27" i="5"/>
  <c r="AI27" i="5"/>
  <c r="AH27" i="5"/>
  <c r="AG27" i="5"/>
  <c r="AF27" i="5"/>
  <c r="AE27" i="5"/>
  <c r="AD27" i="5"/>
  <c r="AC27" i="5"/>
  <c r="T27" i="5"/>
  <c r="O27" i="5"/>
  <c r="AJ15" i="5"/>
  <c r="AI15" i="5"/>
  <c r="AH15" i="5"/>
  <c r="AG15" i="5"/>
  <c r="AF15" i="5"/>
  <c r="AE15" i="5"/>
  <c r="AD15" i="5"/>
  <c r="AC15" i="5"/>
  <c r="T15" i="5"/>
  <c r="O15" i="5"/>
  <c r="AJ24" i="5"/>
  <c r="AI24" i="5"/>
  <c r="AH24" i="5"/>
  <c r="AG24" i="5"/>
  <c r="AF24" i="5"/>
  <c r="AE24" i="5"/>
  <c r="AD24" i="5"/>
  <c r="AC24" i="5"/>
  <c r="T24" i="5"/>
  <c r="O24" i="5"/>
  <c r="N27" i="5" l="1"/>
  <c r="M27" i="5" s="1"/>
  <c r="N24" i="5"/>
  <c r="M24" i="5" s="1"/>
  <c r="N15" i="5"/>
  <c r="M15" i="5" s="1"/>
  <c r="M206" i="5"/>
  <c r="M208" i="5" s="1"/>
  <c r="N206" i="5"/>
  <c r="N208" i="5" s="1"/>
  <c r="AI269" i="5"/>
  <c r="AK269" i="5"/>
  <c r="AF266" i="5"/>
  <c r="AK263" i="5"/>
  <c r="AK194" i="5" l="1"/>
  <c r="AK178" i="5"/>
  <c r="V99" i="5"/>
  <c r="W99" i="5"/>
  <c r="X99" i="5"/>
  <c r="Y99" i="5"/>
  <c r="Z99" i="5"/>
  <c r="AA99" i="5"/>
  <c r="AB99" i="5"/>
  <c r="V100" i="5"/>
  <c r="V102" i="5" s="1"/>
  <c r="W100" i="5"/>
  <c r="W102" i="5" s="1"/>
  <c r="X100" i="5"/>
  <c r="Y100" i="5"/>
  <c r="Y102" i="5" s="1"/>
  <c r="Z100" i="5"/>
  <c r="AA100" i="5"/>
  <c r="AB100" i="5"/>
  <c r="U100" i="5"/>
  <c r="U99" i="5"/>
  <c r="P99" i="5"/>
  <c r="Q99" i="5"/>
  <c r="R99" i="5"/>
  <c r="S99" i="5"/>
  <c r="AA102" i="5"/>
  <c r="U102" i="5"/>
  <c r="P60" i="5"/>
  <c r="Q60" i="5"/>
  <c r="R60" i="5"/>
  <c r="S60" i="5"/>
  <c r="R101" i="5" l="1"/>
  <c r="P101" i="5"/>
  <c r="Q101" i="5"/>
  <c r="S101" i="5"/>
  <c r="Z102" i="5"/>
  <c r="AB102" i="5"/>
  <c r="X102" i="5"/>
  <c r="U101" i="5"/>
  <c r="Y101" i="5"/>
  <c r="AB101" i="5"/>
  <c r="X101" i="5"/>
  <c r="AA101" i="5"/>
  <c r="W101" i="5"/>
  <c r="Z101" i="5"/>
  <c r="V101" i="5"/>
  <c r="AK172" i="5"/>
  <c r="AK57" i="5"/>
  <c r="AJ57" i="5"/>
  <c r="AI57" i="5"/>
  <c r="AH57" i="5"/>
  <c r="AG57" i="5"/>
  <c r="AK54" i="5"/>
  <c r="AK51" i="5"/>
  <c r="AJ12" i="5"/>
  <c r="AI12" i="5"/>
  <c r="AH12" i="5"/>
  <c r="AG12" i="5"/>
  <c r="AF12" i="5"/>
  <c r="AE12" i="5"/>
  <c r="AD12" i="5"/>
  <c r="AC12" i="5"/>
  <c r="T12" i="5"/>
  <c r="O12" i="5"/>
  <c r="AD60" i="5" l="1"/>
  <c r="AL60" i="5" s="1"/>
  <c r="AH60" i="5"/>
  <c r="AP60" i="5" s="1"/>
  <c r="O60" i="5"/>
  <c r="AE60" i="5"/>
  <c r="AM60" i="5" s="1"/>
  <c r="AI60" i="5"/>
  <c r="AQ60" i="5" s="1"/>
  <c r="T60" i="5"/>
  <c r="AF60" i="5"/>
  <c r="AN60" i="5" s="1"/>
  <c r="AJ60" i="5"/>
  <c r="AR60" i="5" s="1"/>
  <c r="AC60" i="5"/>
  <c r="AK60" i="5" s="1"/>
  <c r="AG60" i="5"/>
  <c r="AO60" i="5" s="1"/>
  <c r="N12" i="5"/>
  <c r="M12" i="5" l="1"/>
  <c r="N60" i="5"/>
  <c r="M60" i="5" l="1"/>
  <c r="AK191" i="5"/>
  <c r="V211" i="5" l="1"/>
  <c r="W211" i="5"/>
  <c r="X211" i="5"/>
  <c r="Y211" i="5"/>
  <c r="Z211" i="5"/>
  <c r="AA211" i="5"/>
  <c r="AB211" i="5"/>
  <c r="U211" i="5"/>
  <c r="T96" i="5"/>
  <c r="T93" i="5"/>
  <c r="AK151" i="5"/>
  <c r="AJ151" i="5"/>
  <c r="AK148" i="5"/>
  <c r="AJ148" i="5"/>
  <c r="AK145" i="5"/>
  <c r="AJ145" i="5"/>
  <c r="AK142" i="5"/>
  <c r="AJ142" i="5"/>
  <c r="AK139" i="5"/>
  <c r="AJ139" i="5"/>
  <c r="AK136" i="5"/>
  <c r="AJ136" i="5"/>
  <c r="AK133" i="5"/>
  <c r="AJ133" i="5"/>
  <c r="AK130" i="5"/>
  <c r="AJ130" i="5"/>
  <c r="AK127" i="5"/>
  <c r="AJ127" i="5"/>
  <c r="AK124" i="5"/>
  <c r="AJ124" i="5"/>
  <c r="AK121" i="5"/>
  <c r="AJ121" i="5"/>
  <c r="AK118" i="5"/>
  <c r="AJ118" i="5"/>
  <c r="AK115" i="5"/>
  <c r="AJ115" i="5"/>
  <c r="AK112" i="5"/>
  <c r="AJ112" i="5"/>
  <c r="AK109" i="5"/>
  <c r="AJ109" i="5"/>
  <c r="AK106" i="5"/>
  <c r="AJ106" i="5"/>
  <c r="AK175" i="5"/>
  <c r="AK163" i="5"/>
  <c r="AK157" i="5"/>
  <c r="AK166" i="5"/>
  <c r="AK160" i="5"/>
  <c r="AK169" i="5"/>
  <c r="AM181" i="5" l="1"/>
  <c r="AQ181" i="5"/>
  <c r="AN181" i="5"/>
  <c r="AR181" i="5"/>
  <c r="AK181" i="5"/>
  <c r="AO181" i="5"/>
  <c r="AL181" i="5"/>
  <c r="AP181" i="5"/>
  <c r="AB210" i="5" l="1"/>
  <c r="V210" i="5"/>
  <c r="AA210" i="5"/>
  <c r="X210" i="5"/>
  <c r="Y210" i="5"/>
  <c r="U210" i="5"/>
  <c r="Z210" i="5"/>
  <c r="W210" i="5"/>
  <c r="AK185" i="5"/>
  <c r="A257" i="5" l="1"/>
  <c r="A260" i="5" s="1"/>
  <c r="A263" i="5" s="1"/>
  <c r="A266" i="5" s="1"/>
  <c r="A269" i="5" s="1"/>
  <c r="U217" i="5"/>
  <c r="AC93" i="5"/>
  <c r="AD93" i="5"/>
  <c r="AE93" i="5"/>
  <c r="AF93" i="5"/>
  <c r="AG93" i="5"/>
  <c r="AH93" i="5"/>
  <c r="AI93" i="5"/>
  <c r="AJ93" i="5"/>
  <c r="AC96" i="5"/>
  <c r="AD96" i="5"/>
  <c r="AE96" i="5"/>
  <c r="AF96" i="5"/>
  <c r="AG96" i="5"/>
  <c r="AH96" i="5"/>
  <c r="AI96" i="5"/>
  <c r="AJ96" i="5"/>
  <c r="AJ266" i="5" l="1"/>
  <c r="AI266" i="5"/>
  <c r="AH266" i="5"/>
  <c r="AG266" i="5"/>
  <c r="AE266" i="5"/>
  <c r="AD266" i="5"/>
  <c r="AC266" i="5"/>
  <c r="T242" i="5"/>
  <c r="AK248" i="5"/>
  <c r="AJ248" i="5"/>
  <c r="AI248" i="5"/>
  <c r="AH248" i="5"/>
  <c r="AG248" i="5"/>
  <c r="AF248" i="5"/>
  <c r="AE248" i="5"/>
  <c r="AD248" i="5"/>
  <c r="AC248" i="5"/>
  <c r="T248" i="5"/>
  <c r="O248" i="5"/>
  <c r="AK245" i="5"/>
  <c r="AJ245" i="5"/>
  <c r="AI245" i="5"/>
  <c r="AH245" i="5"/>
  <c r="AG245" i="5"/>
  <c r="AF245" i="5"/>
  <c r="AE245" i="5"/>
  <c r="AD245" i="5"/>
  <c r="AC245" i="5"/>
  <c r="T245" i="5"/>
  <c r="O245" i="5"/>
  <c r="A6" i="6"/>
  <c r="A7" i="6"/>
  <c r="A8" i="6"/>
  <c r="A9" i="6"/>
  <c r="A10" i="6"/>
  <c r="A11" i="6"/>
  <c r="A12" i="6"/>
  <c r="A13" i="6"/>
  <c r="A14" i="6"/>
  <c r="A15" i="6"/>
  <c r="A16" i="6"/>
  <c r="A17" i="6"/>
  <c r="A18" i="6"/>
  <c r="AE269" i="5"/>
  <c r="AE260" i="5"/>
  <c r="AD269" i="5"/>
  <c r="AD260" i="5"/>
  <c r="AH260" i="5"/>
  <c r="AH269" i="5"/>
  <c r="AJ269" i="5"/>
  <c r="AG269" i="5"/>
  <c r="AF269" i="5"/>
  <c r="AC269" i="5"/>
  <c r="AK260" i="5"/>
  <c r="AJ260" i="5"/>
  <c r="AI260" i="5"/>
  <c r="AG260" i="5"/>
  <c r="AF260" i="5"/>
  <c r="AC260" i="5"/>
  <c r="AJ257" i="5"/>
  <c r="AI257" i="5"/>
  <c r="AF257" i="5"/>
  <c r="AE257" i="5"/>
  <c r="T257" i="5"/>
  <c r="O257" i="5"/>
  <c r="AK257" i="5"/>
  <c r="AH257" i="5"/>
  <c r="AG257" i="5"/>
  <c r="AD257" i="5"/>
  <c r="AC257" i="5"/>
  <c r="AJ254" i="5"/>
  <c r="AI254" i="5"/>
  <c r="AE254" i="5"/>
  <c r="AF254" i="5"/>
  <c r="T254" i="5"/>
  <c r="O254" i="5"/>
  <c r="AK254" i="5"/>
  <c r="AH254" i="5"/>
  <c r="AG254" i="5"/>
  <c r="AD254" i="5"/>
  <c r="AC254" i="5"/>
  <c r="AF239" i="5"/>
  <c r="AF233" i="5"/>
  <c r="AF236" i="5"/>
  <c r="AF242" i="5"/>
  <c r="AF251" i="5"/>
  <c r="AD239" i="5"/>
  <c r="AD251" i="5"/>
  <c r="AD233" i="5"/>
  <c r="AD236" i="5"/>
  <c r="AD242" i="5"/>
  <c r="AK251" i="5"/>
  <c r="AJ251" i="5"/>
  <c r="AI251" i="5"/>
  <c r="AH251" i="5"/>
  <c r="AG251" i="5"/>
  <c r="AE251" i="5"/>
  <c r="AC251" i="5"/>
  <c r="T251" i="5"/>
  <c r="O251" i="5"/>
  <c r="AK242" i="5"/>
  <c r="AJ242" i="5"/>
  <c r="AI242" i="5"/>
  <c r="AH242" i="5"/>
  <c r="AG242" i="5"/>
  <c r="AE242" i="5"/>
  <c r="AC242" i="5"/>
  <c r="AK239" i="5"/>
  <c r="AJ239" i="5"/>
  <c r="AI239" i="5"/>
  <c r="AH239" i="5"/>
  <c r="AG239" i="5"/>
  <c r="AE239" i="5"/>
  <c r="AC239" i="5"/>
  <c r="T239" i="5"/>
  <c r="AK236" i="5"/>
  <c r="AJ236" i="5"/>
  <c r="AI236" i="5"/>
  <c r="AH236" i="5"/>
  <c r="AG236" i="5"/>
  <c r="AE236" i="5"/>
  <c r="AC236" i="5"/>
  <c r="T236" i="5"/>
  <c r="AK233" i="5"/>
  <c r="AJ233" i="5"/>
  <c r="AI233" i="5"/>
  <c r="AH233" i="5"/>
  <c r="AG233" i="5"/>
  <c r="AE233" i="5"/>
  <c r="AC233" i="5"/>
  <c r="T233" i="5"/>
  <c r="AG227" i="5"/>
  <c r="AG230" i="5"/>
  <c r="AC227" i="5"/>
  <c r="AC230" i="5"/>
  <c r="AK230" i="5"/>
  <c r="AJ230" i="5"/>
  <c r="AI230" i="5"/>
  <c r="AH230" i="5"/>
  <c r="AH227" i="5"/>
  <c r="AF230" i="5"/>
  <c r="AE230" i="5"/>
  <c r="AD230" i="5"/>
  <c r="AD227" i="5"/>
  <c r="T230" i="5"/>
  <c r="AK227" i="5"/>
  <c r="AJ227" i="5"/>
  <c r="AI227" i="5"/>
  <c r="AF227" i="5"/>
  <c r="AE227" i="5"/>
  <c r="T227" i="5"/>
  <c r="AB219" i="5"/>
  <c r="W219" i="5"/>
  <c r="V219" i="5"/>
  <c r="U219" i="5"/>
  <c r="P210" i="5"/>
  <c r="AK203" i="5"/>
  <c r="AK200" i="5"/>
  <c r="AK197" i="5"/>
  <c r="AK188" i="5"/>
  <c r="R210" i="5"/>
  <c r="S210" i="5"/>
  <c r="Q210" i="5"/>
  <c r="N96" i="5"/>
  <c r="M96" i="5" s="1"/>
  <c r="AK93" i="5"/>
  <c r="O93" i="5"/>
  <c r="N93" i="5" s="1"/>
  <c r="M93" i="5" s="1"/>
  <c r="AK87" i="5"/>
  <c r="AJ87" i="5"/>
  <c r="AI87" i="5"/>
  <c r="AH87" i="5"/>
  <c r="AG87" i="5"/>
  <c r="AF87" i="5"/>
  <c r="AE87" i="5"/>
  <c r="AD87" i="5"/>
  <c r="AC87" i="5"/>
  <c r="T87" i="5"/>
  <c r="O87" i="5"/>
  <c r="AK84" i="5"/>
  <c r="AK81" i="5"/>
  <c r="AJ81" i="5"/>
  <c r="AI81" i="5"/>
  <c r="AH81" i="5"/>
  <c r="AG81" i="5"/>
  <c r="AF81" i="5"/>
  <c r="AE81" i="5"/>
  <c r="AD81" i="5"/>
  <c r="AC81" i="5"/>
  <c r="T81" i="5"/>
  <c r="O81" i="5"/>
  <c r="AJ78" i="5"/>
  <c r="AI78" i="5"/>
  <c r="AH78" i="5"/>
  <c r="AG78" i="5"/>
  <c r="AF78" i="5"/>
  <c r="AE78" i="5"/>
  <c r="AD78" i="5"/>
  <c r="AC78" i="5"/>
  <c r="T78" i="5"/>
  <c r="O78" i="5"/>
  <c r="AK75" i="5"/>
  <c r="AJ75" i="5"/>
  <c r="AI75" i="5"/>
  <c r="AH75" i="5"/>
  <c r="AG75" i="5"/>
  <c r="AF75" i="5"/>
  <c r="AE75" i="5"/>
  <c r="AD75" i="5"/>
  <c r="AC75" i="5"/>
  <c r="T75" i="5"/>
  <c r="O75" i="5"/>
  <c r="AJ72" i="5"/>
  <c r="AI72" i="5"/>
  <c r="AH72" i="5"/>
  <c r="AG72" i="5"/>
  <c r="AF72" i="5"/>
  <c r="AE72" i="5"/>
  <c r="AD72" i="5"/>
  <c r="AC72" i="5"/>
  <c r="T72" i="5"/>
  <c r="O72" i="5"/>
  <c r="T69" i="5"/>
  <c r="O69" i="5"/>
  <c r="AK66" i="5"/>
  <c r="AJ66" i="5"/>
  <c r="AI66" i="5"/>
  <c r="AH66" i="5"/>
  <c r="AG66" i="5"/>
  <c r="AF66" i="5"/>
  <c r="AE66" i="5"/>
  <c r="AD66" i="5"/>
  <c r="AC66" i="5"/>
  <c r="T66" i="5"/>
  <c r="O66" i="5"/>
  <c r="AK63" i="5"/>
  <c r="AJ63" i="5"/>
  <c r="AI63" i="5"/>
  <c r="AH63" i="5"/>
  <c r="AG63" i="5"/>
  <c r="AF63" i="5"/>
  <c r="AE63" i="5"/>
  <c r="AD63" i="5"/>
  <c r="AC63" i="5"/>
  <c r="T63" i="5"/>
  <c r="O63" i="5"/>
  <c r="AL21" i="3"/>
  <c r="AJ21" i="3"/>
  <c r="AG21" i="3"/>
  <c r="AC21" i="3"/>
  <c r="Z21" i="3"/>
  <c r="W21" i="3"/>
  <c r="T21" i="3"/>
  <c r="G21" i="3"/>
  <c r="C21" i="3"/>
  <c r="C22" i="3" l="1"/>
  <c r="AH272" i="5"/>
  <c r="T272" i="5"/>
  <c r="AD272" i="5"/>
  <c r="AC272" i="5"/>
  <c r="AJ272" i="5"/>
  <c r="AI272" i="5"/>
  <c r="O272" i="5"/>
  <c r="AE272" i="5"/>
  <c r="AF272" i="5"/>
  <c r="AG272" i="5"/>
  <c r="AL206" i="5"/>
  <c r="AM206" i="5"/>
  <c r="AQ206" i="5"/>
  <c r="O99" i="5"/>
  <c r="O101" i="5" s="1"/>
  <c r="AE99" i="5"/>
  <c r="AM99" i="5" s="1"/>
  <c r="AI99" i="5"/>
  <c r="AQ99" i="5" s="1"/>
  <c r="AN206" i="5"/>
  <c r="AO206" i="5"/>
  <c r="AP206" i="5"/>
  <c r="AK206" i="5"/>
  <c r="AR206" i="5"/>
  <c r="T99" i="5"/>
  <c r="T101" i="5" s="1"/>
  <c r="AF99" i="5"/>
  <c r="AN99" i="5" s="1"/>
  <c r="AJ99" i="5"/>
  <c r="AG99" i="5"/>
  <c r="AO99" i="5" s="1"/>
  <c r="AC99" i="5"/>
  <c r="AD99" i="5"/>
  <c r="AL99" i="5" s="1"/>
  <c r="AH99" i="5"/>
  <c r="AP99" i="5" s="1"/>
  <c r="N230" i="5"/>
  <c r="M230" i="5" s="1"/>
  <c r="N75" i="5"/>
  <c r="M75" i="5" s="1"/>
  <c r="N242" i="5"/>
  <c r="M242" i="5" s="1"/>
  <c r="N69" i="5"/>
  <c r="M69" i="5" s="1"/>
  <c r="N81" i="5"/>
  <c r="M81" i="5" s="1"/>
  <c r="N63" i="5"/>
  <c r="N66" i="5"/>
  <c r="M66" i="5" s="1"/>
  <c r="AA213" i="5"/>
  <c r="AA215" i="5" s="1"/>
  <c r="N239" i="5"/>
  <c r="M239" i="5" s="1"/>
  <c r="V213" i="5"/>
  <c r="V215" i="5" s="1"/>
  <c r="N78" i="5"/>
  <c r="M78" i="5" s="1"/>
  <c r="S212" i="5"/>
  <c r="S214" i="5" s="1"/>
  <c r="AB213" i="5"/>
  <c r="AB215" i="5" s="1"/>
  <c r="N72" i="5"/>
  <c r="M72" i="5" s="1"/>
  <c r="N257" i="5"/>
  <c r="N236" i="5"/>
  <c r="M236" i="5" s="1"/>
  <c r="Z212" i="5"/>
  <c r="W212" i="5"/>
  <c r="A230" i="5"/>
  <c r="A233" i="5" s="1"/>
  <c r="A236" i="5" s="1"/>
  <c r="A239" i="5" s="1"/>
  <c r="A242" i="5" s="1"/>
  <c r="A245" i="5" s="1"/>
  <c r="A248" i="5" s="1"/>
  <c r="A251" i="5" s="1"/>
  <c r="A69" i="5"/>
  <c r="A72" i="5" s="1"/>
  <c r="A75" i="5" s="1"/>
  <c r="A78" i="5" s="1"/>
  <c r="A81" i="5" s="1"/>
  <c r="A84" i="5" s="1"/>
  <c r="A87" i="5" s="1"/>
  <c r="A90" i="5" s="1"/>
  <c r="A93" i="5" s="1"/>
  <c r="A96" i="5" s="1"/>
  <c r="N248" i="5"/>
  <c r="M248" i="5" s="1"/>
  <c r="AB212" i="5"/>
  <c r="AK154" i="5"/>
  <c r="X213" i="5"/>
  <c r="X215" i="5" s="1"/>
  <c r="Q212" i="5"/>
  <c r="Q214" i="5" s="1"/>
  <c r="R212" i="5"/>
  <c r="R214" i="5" s="1"/>
  <c r="N245" i="5"/>
  <c r="M245" i="5" s="1"/>
  <c r="N251" i="5"/>
  <c r="M251" i="5" s="1"/>
  <c r="Y212" i="5"/>
  <c r="U213" i="5"/>
  <c r="U215" i="5" s="1"/>
  <c r="AP154" i="5"/>
  <c r="AJ154" i="5"/>
  <c r="AJ208" i="5" s="1"/>
  <c r="AR208" i="5" s="1"/>
  <c r="AQ154" i="5"/>
  <c r="N87" i="5"/>
  <c r="M87" i="5" s="1"/>
  <c r="AO154" i="5"/>
  <c r="Y213" i="5"/>
  <c r="Y215" i="5" s="1"/>
  <c r="N233" i="5"/>
  <c r="N227" i="5"/>
  <c r="AM154" i="5"/>
  <c r="AL154" i="5"/>
  <c r="U212" i="5"/>
  <c r="X212" i="5"/>
  <c r="AA212" i="5"/>
  <c r="AN154" i="5"/>
  <c r="P212" i="5"/>
  <c r="P214" i="5" s="1"/>
  <c r="Z213" i="5"/>
  <c r="Z215" i="5" s="1"/>
  <c r="W213" i="5"/>
  <c r="W215" i="5" s="1"/>
  <c r="N254" i="5"/>
  <c r="N272" i="5" l="1"/>
  <c r="AE101" i="5"/>
  <c r="AM101" i="5" s="1"/>
  <c r="O210" i="5"/>
  <c r="X214" i="5"/>
  <c r="AR154" i="5"/>
  <c r="AB214" i="5"/>
  <c r="AA214" i="5"/>
  <c r="U214" i="5"/>
  <c r="W214" i="5"/>
  <c r="AJ101" i="5"/>
  <c r="AR99" i="5"/>
  <c r="Y214" i="5"/>
  <c r="AC101" i="5"/>
  <c r="AK101" i="5" s="1"/>
  <c r="AK99" i="5"/>
  <c r="Z214" i="5"/>
  <c r="AI101" i="5"/>
  <c r="AQ101" i="5" s="1"/>
  <c r="T210" i="5"/>
  <c r="AF101" i="5"/>
  <c r="AN101" i="5" s="1"/>
  <c r="AH101" i="5"/>
  <c r="AD101" i="5"/>
  <c r="AL101" i="5" s="1"/>
  <c r="AG101" i="5"/>
  <c r="AO101" i="5" s="1"/>
  <c r="M63" i="5"/>
  <c r="M99" i="5" s="1"/>
  <c r="M101" i="5" s="1"/>
  <c r="N99" i="5"/>
  <c r="N101" i="5" s="1"/>
  <c r="AF212" i="5"/>
  <c r="AN212" i="5" s="1"/>
  <c r="AD212" i="5"/>
  <c r="AP272" i="5"/>
  <c r="AG212" i="5"/>
  <c r="AO212" i="5" s="1"/>
  <c r="AI212" i="5"/>
  <c r="AQ212" i="5" s="1"/>
  <c r="M257" i="5"/>
  <c r="T212" i="5"/>
  <c r="O212" i="5"/>
  <c r="V212" i="5"/>
  <c r="AJ212" i="5"/>
  <c r="AR212" i="5" s="1"/>
  <c r="M254" i="5"/>
  <c r="M233" i="5"/>
  <c r="M227" i="5"/>
  <c r="AC212" i="5"/>
  <c r="AK212" i="5" s="1"/>
  <c r="M272" i="5" l="1"/>
  <c r="M212" i="5" s="1"/>
  <c r="O214" i="5"/>
  <c r="AH210" i="5"/>
  <c r="AP210" i="5" s="1"/>
  <c r="AP101" i="5"/>
  <c r="AL212" i="5"/>
  <c r="V214" i="5"/>
  <c r="T214" i="5"/>
  <c r="AJ210" i="5"/>
  <c r="AR101" i="5"/>
  <c r="AG210" i="5"/>
  <c r="AG214" i="5" s="1"/>
  <c r="AO214" i="5" s="1"/>
  <c r="AI210" i="5"/>
  <c r="AI214" i="5" s="1"/>
  <c r="AQ214" i="5" s="1"/>
  <c r="AC210" i="5"/>
  <c r="AC214" i="5" s="1"/>
  <c r="AK214" i="5" s="1"/>
  <c r="AE210" i="5"/>
  <c r="AM210" i="5" s="1"/>
  <c r="AN272" i="5"/>
  <c r="N210" i="5"/>
  <c r="AD210" i="5"/>
  <c r="AD214" i="5" s="1"/>
  <c r="AF210" i="5"/>
  <c r="AH212" i="5"/>
  <c r="AP212" i="5" s="1"/>
  <c r="AO272" i="5"/>
  <c r="AK272" i="5"/>
  <c r="AL272" i="5"/>
  <c r="AQ272" i="5"/>
  <c r="AM272" i="5"/>
  <c r="AE212" i="5"/>
  <c r="AM212" i="5" s="1"/>
  <c r="N212" i="5"/>
  <c r="M210" i="5"/>
  <c r="AQ210" i="5" l="1"/>
  <c r="AL214" i="5"/>
  <c r="AL210" i="5"/>
  <c r="M214" i="5"/>
  <c r="AE214" i="5"/>
  <c r="AM214" i="5" s="1"/>
  <c r="AO210" i="5"/>
  <c r="AN210" i="5"/>
  <c r="AF214" i="5"/>
  <c r="AN214" i="5" s="1"/>
  <c r="AH214" i="5"/>
  <c r="AP214" i="5" s="1"/>
  <c r="AJ214" i="5"/>
  <c r="AR214" i="5" s="1"/>
  <c r="AR210" i="5"/>
  <c r="AK210" i="5"/>
  <c r="N214" i="5"/>
</calcChain>
</file>

<file path=xl/comments1.xml><?xml version="1.0" encoding="utf-8"?>
<comments xmlns="http://schemas.openxmlformats.org/spreadsheetml/2006/main">
  <authors>
    <author>Навчальна частина</author>
    <author>Автор</author>
    <author>Будур Олег Миколайович</author>
  </authors>
  <commentList>
    <comment ref="B12" authorId="0" shapeId="0">
      <text>
        <r>
          <rPr>
            <sz val="11"/>
            <color indexed="81"/>
            <rFont val="Tahoma"/>
            <family val="2"/>
            <charset val="204"/>
          </rPr>
          <t xml:space="preserve">
Навчальна частина:
ПР 11 Вільно спілкуватися з професійних проблем державною та іноземною мовами усно і письмово, обговорювати результати професійної діяльності з фахівцями та нефахівцями, аргументувати свою позицію з дискусійних питань.
ПР 23  Спілкуватися державною мовою, привертати увагу аудиторії, висловлювати власну думку, аргументувати, вислуховувати співрозмовника, сприймати іншу точку зору, правильно використовувати різні мовні засоби відповідно до комунікативних намірів, сприймати, відтворювати, редагувати тексти офіційного-ділового та наукового стилів; вести писемне ділове мовлення, писати ділові папери у професійній діяльності</t>
        </r>
      </text>
    </comment>
    <comment ref="C12" authorId="1" shapeId="0">
      <text>
        <r>
          <rPr>
            <sz val="9"/>
            <color indexed="81"/>
            <rFont val="Tahoma"/>
            <family val="2"/>
            <charset val="204"/>
          </rPr>
          <t>Автор:
К03. Здатність спілкуватися державною мовою як усно, так 
і письмово.</t>
        </r>
      </text>
    </comment>
    <comment ref="B15" authorId="2" shapeId="0">
      <text>
        <r>
          <rPr>
            <b/>
            <sz val="9"/>
            <color indexed="81"/>
            <rFont val="Tahoma"/>
            <family val="2"/>
            <charset val="204"/>
          </rPr>
          <t>Будур Олег Миколайович:</t>
        </r>
        <r>
          <rPr>
            <sz val="9"/>
            <color indexed="81"/>
            <rFont val="Tahoma"/>
            <family val="2"/>
            <charset val="204"/>
          </rPr>
          <t xml:space="preserve">
Навчальна частина:
РНвп 4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ПР 11 Вільно спілкуватися з професійних проблем державною та іноземною мовами усно і письмово, обговорювати результати професійної діяльності з фахівцями та нефахівцями, аргументувати свою позицію з дискусійних питань.
ПР 14 Розуміти принципи європейської демократії та поваги до прав громадян, враховувати їх при прийнятті рішень.</t>
        </r>
      </text>
    </comment>
    <comment ref="C15" authorId="1" shapeId="0">
      <text>
        <r>
          <rPr>
            <sz val="9"/>
            <color indexed="81"/>
            <rFont val="Tahoma"/>
            <family val="2"/>
            <charset val="204"/>
          </rPr>
          <t xml:space="preserve">
</t>
        </r>
      </text>
    </comment>
    <comment ref="C24" authorId="1" shapeId="0">
      <text>
        <r>
          <rPr>
            <b/>
            <sz val="9"/>
            <color indexed="81"/>
            <rFont val="Tahoma"/>
            <family val="2"/>
            <charset val="204"/>
          </rPr>
          <t>Автор:
ФК12. Здатність вирішувати практичні задачі із залученням 
методів математики, фізики та електротехніки.
ЗК-1  Здатність до абстрактного мислення, аналізу і синтезу.</t>
        </r>
      </text>
    </comment>
    <comment ref="C27" authorId="1" shapeId="0">
      <text>
        <r>
          <rPr>
            <b/>
            <sz val="9"/>
            <color indexed="81"/>
            <rFont val="Tahoma"/>
            <family val="2"/>
            <charset val="204"/>
          </rPr>
          <t>ФК-12. Здатність вирішувати практичні задачі із залученням 
методів математики, фізики та електротехніки.
ЗК-1  Здатність до абстрактного мислення, аналізу і синтезу.</t>
        </r>
      </text>
    </comment>
    <comment ref="C51" authorId="1" shapeId="0">
      <text>
        <r>
          <rPr>
            <sz val="9"/>
            <color indexed="81"/>
            <rFont val="Tahoma"/>
            <family val="2"/>
            <charset val="204"/>
          </rPr>
          <t xml:space="preserve">
</t>
        </r>
      </text>
    </comment>
    <comment ref="C54" authorId="1" shapeId="0">
      <text>
        <r>
          <rPr>
            <b/>
            <sz val="9"/>
            <color indexed="81"/>
            <rFont val="Tahoma"/>
            <family val="2"/>
            <charset val="204"/>
          </rPr>
          <t>Автор:
ФК12. Здатність вирішувати практичні задачі із залученням 
методів математики, фізики та електротехніки.
ЗК-1  Здатність до абстрактного мислення, аналізу і синтезу.</t>
        </r>
      </text>
    </comment>
    <comment ref="B57" authorId="0" shapeId="0">
      <text>
        <r>
          <rPr>
            <b/>
            <sz val="9"/>
            <color indexed="81"/>
            <rFont val="Tahoma"/>
            <family val="2"/>
            <charset val="204"/>
          </rPr>
          <t>Навчальна частина:
ПР 05 Знати основи теорії електромагнітного поля, методи розрахунку електричних кіл та уміти використовувати їх для вирішення практичних проблем у професійній діяльності.
ПР 07 Здійснювати аналіз процесів в електроенергетичному, електротехнічному та електромеханічному обладнанні, відповідних комплексах і системах.
ПР 08 Обирати і застосовувати придатні методи для аналізу і синтезу електромеханічних та електроенергетичних систем із заданими показниками.
ПР 22 Демонструвати знання та розуміння розділів фізики, що мають відношення до базового рівня спеціальності: механіка; молекулярна фізика та термодинаміка; електрика та магнетизм; коливання та хвилі; основи геометричної оптики; основи квантової фізики, фізики атому та атомного ядра. Правильно використовувати вимірювальні прилади та їх системи, реалізувати прості експериментальні дослідження, коректно аналізувати отримані результати та робить відповідні висновки за ними. Аналізувати фізичні явища і процеси, що протікають в електричному та електромеханічному обладнанні; використовувати результати проведеного аналізу при експлуатації, ремонті та налагодженні озброєння і військової техніки та інших військово-професійних задачах.</t>
        </r>
      </text>
    </comment>
    <comment ref="C57" authorId="1" shapeId="0">
      <text>
        <r>
          <rPr>
            <b/>
            <sz val="9"/>
            <color indexed="81"/>
            <rFont val="Tahoma"/>
            <family val="2"/>
            <charset val="204"/>
          </rPr>
          <t>ФК-12. Здатність вирішувати практичні задачі із залученням 
методів математики, фізики та електротехніки.
ЗК-1  Здатність до абстрактного мислення, аналізу і синтезу.</t>
        </r>
      </text>
    </comment>
    <comment ref="B6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ПР 01 </t>
        </r>
        <r>
          <rPr>
            <sz val="9"/>
            <color indexed="81"/>
            <rFont val="Tahoma"/>
            <family val="2"/>
            <charset val="204"/>
          </rPr>
          <t xml:space="preserve">Знати і розуміти принципи роботи електричних систем та мереж, силового обладнання електричних станцій та підстанцій, пристроїв захисного заземлення та грозозахисту та уміти використовувати їх для вирішення практичних проблем у професійній діяльності.
</t>
        </r>
        <r>
          <rPr>
            <b/>
            <sz val="9"/>
            <color indexed="81"/>
            <rFont val="Tahoma"/>
            <family val="2"/>
            <charset val="204"/>
          </rPr>
          <t xml:space="preserve">ПР 03 </t>
        </r>
        <r>
          <rPr>
            <sz val="9"/>
            <color indexed="81"/>
            <rFont val="Tahoma"/>
            <family val="2"/>
            <charset val="204"/>
          </rPr>
          <t xml:space="preserve">Знати принципи роботи електричних машин, апаратів та автоматизованих електроприводів та уміти використовувати їх для вирішення практичних проблем у професійній діяльності.
</t>
        </r>
        <r>
          <rPr>
            <b/>
            <sz val="9"/>
            <color indexed="81"/>
            <rFont val="Tahoma"/>
            <family val="2"/>
            <charset val="204"/>
          </rPr>
          <t>ПР 05</t>
        </r>
        <r>
          <rPr>
            <sz val="9"/>
            <color indexed="81"/>
            <rFont val="Tahoma"/>
            <family val="2"/>
            <charset val="204"/>
          </rPr>
          <t xml:space="preserve"> Знати основи теорії електромагнітного поля, методи розрахунку електричних кіл та уміти використовувати їх для вирішення практичних проблем у професійній діяльності.
</t>
        </r>
        <r>
          <rPr>
            <b/>
            <sz val="9"/>
            <color indexed="81"/>
            <rFont val="Tahoma"/>
            <family val="2"/>
            <charset val="204"/>
          </rPr>
          <t>ПР 06</t>
        </r>
        <r>
          <rPr>
            <sz val="9"/>
            <color indexed="81"/>
            <rFont val="Tahoma"/>
            <family val="2"/>
            <charset val="204"/>
          </rPr>
          <t xml:space="preserve"> Застосовувати прикладне програмне забезпечення, мікроконтролери та мікропроцесорну техніку для вирішення практичних проблем у професійній діяльності.
</t>
        </r>
        <r>
          <rPr>
            <b/>
            <sz val="9"/>
            <color indexed="81"/>
            <rFont val="Tahoma"/>
            <family val="2"/>
            <charset val="204"/>
          </rPr>
          <t>ПР 07</t>
        </r>
        <r>
          <rPr>
            <sz val="9"/>
            <color indexed="81"/>
            <rFont val="Tahoma"/>
            <family val="2"/>
            <charset val="204"/>
          </rPr>
          <t xml:space="preserve"> Здійснювати аналіз процесів в електроенергетичному, електротехнічному та електромеханічному обладнанні, відповідних комплексах і системах.
</t>
        </r>
        <r>
          <rPr>
            <b/>
            <sz val="9"/>
            <color indexed="81"/>
            <rFont val="Tahoma"/>
            <family val="2"/>
            <charset val="204"/>
          </rPr>
          <t>ПР 08</t>
        </r>
        <r>
          <rPr>
            <sz val="9"/>
            <color indexed="81"/>
            <rFont val="Tahoma"/>
            <family val="2"/>
            <charset val="204"/>
          </rPr>
          <t xml:space="preserve"> Обирати і застосовувати придатні методи для аналізу і синтезу електромеханічних та електроенергетичних систем із заданими показниками.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12</t>
        </r>
        <r>
          <rPr>
            <sz val="9"/>
            <color indexed="81"/>
            <rFont val="Tahoma"/>
            <family val="2"/>
            <charset val="204"/>
          </rPr>
          <t xml:space="preserve"> Розуміти основні принципи і завдання технічної та екологічної безпеки об’єктів електротехніки та електромеханіки, враховувати їх при прийнятті рішень.
</t>
        </r>
        <r>
          <rPr>
            <b/>
            <sz val="9"/>
            <color indexed="81"/>
            <rFont val="Tahoma"/>
            <family val="2"/>
            <charset val="204"/>
          </rPr>
          <t>ПР 19</t>
        </r>
        <r>
          <rPr>
            <sz val="9"/>
            <color indexed="81"/>
            <rFont val="Tahoma"/>
            <family val="2"/>
            <charset val="204"/>
          </rPr>
          <t xml:space="preserve"> Застосовувати придатні емпіричні і теоретичні методи для зменшення втрат електричної енергії при її виробництві, транспортуванні, розподіленні та використанні.</t>
        </r>
      </text>
    </comment>
    <comment ref="C63"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ФК-11.</t>
        </r>
        <r>
          <rPr>
            <sz val="9"/>
            <color indexed="81"/>
            <rFont val="Tahoma"/>
            <family val="2"/>
            <charset val="204"/>
          </rPr>
          <t xml:space="preserve">  Здатність вирішувати практичні задачі із 
застосуванням  систем автоматизованого проектування і 
розрахунків (САПР).
</t>
        </r>
        <r>
          <rPr>
            <b/>
            <sz val="9"/>
            <color indexed="81"/>
            <rFont val="Tahoma"/>
            <family val="2"/>
            <charset val="204"/>
          </rPr>
          <t>ФК-12.</t>
        </r>
        <r>
          <rPr>
            <sz val="9"/>
            <color indexed="81"/>
            <rFont val="Tahoma"/>
            <family val="2"/>
            <charset val="204"/>
          </rPr>
          <t xml:space="preserve"> Здатність вирішувати практичні задачі із залученням 
методів математики, фізики та електротехніки.
</t>
        </r>
        <r>
          <rPr>
            <b/>
            <sz val="9"/>
            <color indexed="81"/>
            <rFont val="Tahoma"/>
            <family val="2"/>
            <charset val="204"/>
          </rPr>
          <t xml:space="preserve">ФК-17.  </t>
        </r>
        <r>
          <rPr>
            <sz val="9"/>
            <color indexed="81"/>
            <rFont val="Tahoma"/>
            <family val="2"/>
            <charset val="204"/>
          </rPr>
          <t xml:space="preserve">Здатність розробляти проекти  електроенергетичного, 
електротехнічного та електромеханічного устаткування  із 
дотриманням вимог законодавства, стандартів і технічного 
завдання.
</t>
        </r>
        <r>
          <rPr>
            <b/>
            <sz val="9"/>
            <color indexed="81"/>
            <rFont val="Tahoma"/>
            <family val="2"/>
            <charset val="204"/>
          </rPr>
          <t xml:space="preserve">ФК-19 </t>
        </r>
        <r>
          <rPr>
            <sz val="9"/>
            <color indexed="81"/>
            <rFont val="Tahoma"/>
            <family val="2"/>
            <charset val="204"/>
          </rPr>
          <t xml:space="preserve"> Усвідомлення необхідності підвищення ефективності електроенергетичного,  електротехнічного  та електромеханічного устаткування.</t>
        </r>
      </text>
    </comment>
    <comment ref="B6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09</t>
        </r>
        <r>
          <rPr>
            <sz val="9"/>
            <color indexed="81"/>
            <rFont val="Tahoma"/>
            <family val="2"/>
            <charset val="204"/>
          </rPr>
          <t xml:space="preserve"> Уміти оцінювати енергоефективність та надійність роботи електроенергетичних, електротехнічних та електромеханічних систем. 
</t>
        </r>
        <r>
          <rPr>
            <b/>
            <sz val="9"/>
            <color indexed="81"/>
            <rFont val="Tahoma"/>
            <family val="2"/>
            <charset val="204"/>
          </rPr>
          <t xml:space="preserve">ПР 13 </t>
        </r>
        <r>
          <rPr>
            <sz val="9"/>
            <color indexed="81"/>
            <rFont val="Tahoma"/>
            <family val="2"/>
            <charset val="204"/>
          </rPr>
          <t xml:space="preserve">Розуміти значення традиційної та відновлюваної енергетики для успішного економічного розвитку країни.
</t>
        </r>
        <r>
          <rPr>
            <b/>
            <sz val="9"/>
            <color indexed="81"/>
            <rFont val="Tahoma"/>
            <family val="2"/>
            <charset val="204"/>
          </rPr>
          <t>ПР 19</t>
        </r>
        <r>
          <rPr>
            <sz val="9"/>
            <color indexed="81"/>
            <rFont val="Tahoma"/>
            <family val="2"/>
            <charset val="204"/>
          </rPr>
          <t xml:space="preserve"> Застосовувати придатні емпіричні і теоретичні методи для зменшення втрат електричної енергії при її виробництві, транспортуванні, розподіленні та використанні.</t>
        </r>
      </text>
    </comment>
    <comment ref="C66"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ФК-19  </t>
        </r>
        <r>
          <rPr>
            <sz val="9"/>
            <color indexed="81"/>
            <rFont val="Tahoma"/>
            <family val="2"/>
            <charset val="204"/>
          </rPr>
          <t>Усвідомлення необхідності підвищення ефективності електроенергетичного,  електротехнічного  та електромеханічного устаткування.</t>
        </r>
      </text>
    </comment>
    <comment ref="B6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69"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ФК-14. </t>
        </r>
        <r>
          <rPr>
            <sz val="9"/>
            <color indexed="81"/>
            <rFont val="Tahoma"/>
            <family val="2"/>
            <charset val="204"/>
          </rPr>
          <t xml:space="preserve">Здатність вирішувати  комплексні  спеціалізовані 
задачі і практичні проблеми, пов’язані з проблемами 
метрології, електричних вимірювань, роботою пристроїв 
автоматичного керування, релейного захисту та 
автоматики.
</t>
        </r>
        <r>
          <rPr>
            <b/>
            <sz val="9"/>
            <color indexed="81"/>
            <rFont val="Tahoma"/>
            <family val="2"/>
            <charset val="204"/>
          </rPr>
          <t xml:space="preserve">ФК-20 </t>
        </r>
        <r>
          <rPr>
            <sz val="9"/>
            <color indexed="81"/>
            <rFont val="Tahoma"/>
            <family val="2"/>
            <charset val="204"/>
          </rPr>
          <t xml:space="preserve"> Усвідомлення необхідності постійно розширювати власні знання про нові технології в електроенергетиці, електротехніці та електромеханіці.</t>
        </r>
      </text>
    </comment>
    <comment ref="B7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72"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ФК-15</t>
        </r>
        <r>
          <rPr>
            <sz val="9"/>
            <color indexed="81"/>
            <rFont val="Tahoma"/>
            <family val="2"/>
            <charset val="204"/>
          </rPr>
          <t xml:space="preserve">. Здатність вирішувати  комплексні  спеціалізовані 
задачі і практичні проблеми, пов’язані з роботою 
електричних машин, апаратів та  автоматизованого 
електроприводу.
</t>
        </r>
        <r>
          <rPr>
            <b/>
            <sz val="9"/>
            <color indexed="81"/>
            <rFont val="Tahoma"/>
            <family val="2"/>
            <charset val="204"/>
          </rPr>
          <t>ФК-17.</t>
        </r>
        <r>
          <rPr>
            <sz val="9"/>
            <color indexed="81"/>
            <rFont val="Tahoma"/>
            <family val="2"/>
            <charset val="204"/>
          </rPr>
          <t xml:space="preserve">  Здатність розробляти проекти  електроенергетичного, 
електротехнічного та електромеханічного устаткування  із 
дотриманням вимог законодавства, стандартів і технічного 
завдання.</t>
        </r>
      </text>
    </comment>
    <comment ref="B7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75"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ФК-14. </t>
        </r>
        <r>
          <rPr>
            <sz val="9"/>
            <color indexed="81"/>
            <rFont val="Tahoma"/>
            <family val="2"/>
            <charset val="204"/>
          </rPr>
          <t xml:space="preserve">Здатність вирішувати  комплексні  спеціалізовані 
задачі і практичні проблеми, пов’язані з проблемами 
метрології, електричних вимірювань, роботою пристроїв 
автоматичного керування, релейного захисту та 
автоматики. </t>
        </r>
      </text>
    </comment>
    <comment ref="B7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78"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ФК-13. </t>
        </r>
        <r>
          <rPr>
            <sz val="9"/>
            <color indexed="81"/>
            <rFont val="Tahoma"/>
            <family val="2"/>
            <charset val="204"/>
          </rPr>
          <t xml:space="preserve">Здатність вирішувати  комплексні  спеціалізовані 
задачі  і практичні проблеми, пов’язані з роботою 
електричних систем та мереж, електричної частини станцій 
і підстанцій та техніки високих напруг.
</t>
        </r>
        <r>
          <rPr>
            <b/>
            <sz val="9"/>
            <color indexed="81"/>
            <rFont val="Tahoma"/>
            <family val="2"/>
            <charset val="204"/>
          </rPr>
          <t>ФК-16.</t>
        </r>
        <r>
          <rPr>
            <sz val="9"/>
            <color indexed="81"/>
            <rFont val="Tahoma"/>
            <family val="2"/>
            <charset val="204"/>
          </rPr>
          <t xml:space="preserve"> Здатність вирішувати  комплексні  спеціалізовані 
задачі і практичні проблеми, пов’язані з проблемами 
виробництва, передачі та розподілення електричної енергії.
</t>
        </r>
        <r>
          <rPr>
            <b/>
            <sz val="9"/>
            <color indexed="81"/>
            <rFont val="Tahoma"/>
            <family val="2"/>
            <charset val="204"/>
          </rPr>
          <t xml:space="preserve">ФК-17. </t>
        </r>
        <r>
          <rPr>
            <sz val="9"/>
            <color indexed="81"/>
            <rFont val="Tahoma"/>
            <family val="2"/>
            <charset val="204"/>
          </rPr>
          <t xml:space="preserve"> Здатність розробляти проекти  електроенергетичного, 
електротехнічного та електромеханічного устаткування  із 
дотриманням вимог законодавства, стандартів і технічного 
завдання.</t>
        </r>
      </text>
    </comment>
    <comment ref="B8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81"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ФК-15. </t>
        </r>
        <r>
          <rPr>
            <sz val="9"/>
            <color indexed="81"/>
            <rFont val="Tahoma"/>
            <family val="2"/>
            <charset val="204"/>
          </rPr>
          <t xml:space="preserve">Здатність вирішувати  комплексні  спеціалізовані 
задачі і практичні проблеми, пов’язані з роботою 
електричних машин, апаратів та  автоматизованого 
електроприводу.
</t>
        </r>
        <r>
          <rPr>
            <b/>
            <sz val="9"/>
            <color indexed="81"/>
            <rFont val="Tahoma"/>
            <family val="2"/>
            <charset val="204"/>
          </rPr>
          <t>ФК-20</t>
        </r>
        <r>
          <rPr>
            <sz val="9"/>
            <color indexed="81"/>
            <rFont val="Tahoma"/>
            <family val="2"/>
            <charset val="204"/>
          </rPr>
          <t xml:space="preserve">  Усвідомлення необхідності постійно розширювати власні знання про нові технології в електроенергетиці, електротехніці та електромеханіці.</t>
        </r>
      </text>
    </comment>
    <comment ref="B8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84" authorId="1" shapeId="0">
      <text>
        <r>
          <rPr>
            <b/>
            <sz val="9"/>
            <color indexed="81"/>
            <rFont val="Tahoma"/>
            <family val="2"/>
            <charset val="204"/>
          </rPr>
          <t xml:space="preserve">Автор:
ФК-13. </t>
        </r>
        <r>
          <rPr>
            <sz val="9"/>
            <color indexed="81"/>
            <rFont val="Tahoma"/>
            <family val="2"/>
            <charset val="204"/>
          </rPr>
          <t>Здатність вирішувати  комплексні  спеціалізовані 
задачі  і практичні проблеми, пов’язані з роботою 
електричних систем та мереж, електричної частини станцій 
і підстанцій та техніки високих напруг.</t>
        </r>
        <r>
          <rPr>
            <b/>
            <sz val="9"/>
            <color indexed="81"/>
            <rFont val="Tahoma"/>
            <family val="2"/>
            <charset val="204"/>
          </rPr>
          <t xml:space="preserve">
ФК-16. </t>
        </r>
        <r>
          <rPr>
            <sz val="9"/>
            <color indexed="81"/>
            <rFont val="Tahoma"/>
            <family val="2"/>
            <charset val="204"/>
          </rPr>
          <t>Здатність вирішувати  комплексні  спеціалізовані 
задачі і практичні проблеми, пов’язані з проблемами 
виробництва, передачі та розподілення електричної енергії.</t>
        </r>
      </text>
    </comment>
    <comment ref="B8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87"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ФК-14.</t>
        </r>
        <r>
          <rPr>
            <sz val="9"/>
            <color indexed="81"/>
            <rFont val="Tahoma"/>
            <family val="2"/>
            <charset val="204"/>
          </rPr>
          <t xml:space="preserve"> Здатність вирішувати  комплексні  спеціалізовані 
задачі і практичні проблеми, пов’язані з проблемами 
метрології, електричних вимірювань, роботою пристроїв 
автоматичного керування, релейного захисту та 
автоматики.
</t>
        </r>
        <r>
          <rPr>
            <b/>
            <sz val="9"/>
            <color indexed="81"/>
            <rFont val="Tahoma"/>
            <family val="2"/>
            <charset val="204"/>
          </rPr>
          <t xml:space="preserve">ФК-21.  </t>
        </r>
        <r>
          <rPr>
            <sz val="9"/>
            <color indexed="81"/>
            <rFont val="Tahoma"/>
            <family val="2"/>
            <charset val="204"/>
          </rPr>
          <t>Здатність оперативно вживати ефективні  заходи  в 
умовах  надзвичайних (аварійних) ситуацій в 
електроенергетичних та електромеханічних системах.</t>
        </r>
      </text>
    </comment>
    <comment ref="B9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90"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ФК-13.</t>
        </r>
        <r>
          <rPr>
            <sz val="9"/>
            <color indexed="81"/>
            <rFont val="Tahoma"/>
            <family val="2"/>
            <charset val="204"/>
          </rPr>
          <t xml:space="preserve"> Здатність вирішувати  комплексні  спеціалізовані 
задачі  і практичні проблеми, пов’язані з роботою 
електричних систем та мереж, електричної частини станцій 
і підстанцій та техніки високих напруг.
</t>
        </r>
        <r>
          <rPr>
            <b/>
            <sz val="9"/>
            <color indexed="81"/>
            <rFont val="Tahoma"/>
            <family val="2"/>
            <charset val="204"/>
          </rPr>
          <t>ФК-16.</t>
        </r>
        <r>
          <rPr>
            <sz val="9"/>
            <color indexed="81"/>
            <rFont val="Tahoma"/>
            <family val="2"/>
            <charset val="204"/>
          </rPr>
          <t xml:space="preserve"> Здатність вирішувати  комплексні  спеціалізовані 
задачі і практичні проблеми, пов’язані з проблемами 
виробництва, передачі та розподілення електричної енергії.</t>
        </r>
      </text>
    </comment>
    <comment ref="B9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9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ФК-18. </t>
        </r>
        <r>
          <rPr>
            <sz val="9"/>
            <color indexed="81"/>
            <rFont val="Tahoma"/>
            <family val="2"/>
            <charset val="204"/>
          </rPr>
          <t xml:space="preserve"> Здатність  виконувати професійні обов’язки із 
дотриманням  вимог правил техніки безпеки, охорони 
праці,  виробничої санітарії  та  охорони навколишнього 
середовища.
</t>
        </r>
        <r>
          <rPr>
            <b/>
            <sz val="9"/>
            <color indexed="81"/>
            <rFont val="Tahoma"/>
            <family val="2"/>
            <charset val="204"/>
          </rPr>
          <t>ЗК-8</t>
        </r>
        <r>
          <rPr>
            <sz val="9"/>
            <color indexed="81"/>
            <rFont val="Tahoma"/>
            <family val="2"/>
            <charset val="204"/>
          </rPr>
          <t xml:space="preserve"> Здатність працювати автономно.
</t>
        </r>
        <r>
          <rPr>
            <b/>
            <sz val="9"/>
            <color indexed="81"/>
            <rFont val="Tahoma"/>
            <family val="2"/>
            <charset val="204"/>
          </rPr>
          <t xml:space="preserve">ЗК-7 </t>
        </r>
        <r>
          <rPr>
            <sz val="9"/>
            <color indexed="81"/>
            <rFont val="Tahoma"/>
            <family val="2"/>
            <charset val="204"/>
          </rPr>
          <t xml:space="preserve"> Здатність працювати в команді.
</t>
        </r>
        <r>
          <rPr>
            <b/>
            <sz val="9"/>
            <color indexed="81"/>
            <rFont val="Tahoma"/>
            <family val="2"/>
            <charset val="204"/>
          </rPr>
          <t>ЗК-2</t>
        </r>
        <r>
          <rPr>
            <sz val="9"/>
            <color indexed="81"/>
            <rFont val="Tahoma"/>
            <family val="2"/>
            <charset val="204"/>
          </rPr>
          <t xml:space="preserve">  Здатність застосовувати знання у практичних ситуаціях.
</t>
        </r>
        <r>
          <rPr>
            <b/>
            <sz val="9"/>
            <color indexed="81"/>
            <rFont val="Tahoma"/>
            <family val="2"/>
            <charset val="204"/>
          </rPr>
          <t>ЗК-6</t>
        </r>
        <r>
          <rPr>
            <sz val="9"/>
            <color indexed="81"/>
            <rFont val="Tahoma"/>
            <family val="2"/>
            <charset val="204"/>
          </rPr>
          <t xml:space="preserve"> Здатність виявляти, ставити та вирішувати проблеми.</t>
        </r>
      </text>
    </comment>
    <comment ref="B9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02</t>
        </r>
        <r>
          <rPr>
            <sz val="9"/>
            <color indexed="81"/>
            <rFont val="Tahoma"/>
            <family val="2"/>
            <charset val="204"/>
          </rPr>
          <t xml:space="preserve"> Знати і розуміти теоретичні основи метрології та електричних вимірювань, принципи роботи пристроїв автоматичного керування, релейного захисту та автоматики, мати навички здійснення відповідних вимірювань і використання зазначених пристроїв для вирішення професійних завдань.
</t>
        </r>
        <r>
          <rPr>
            <b/>
            <sz val="9"/>
            <color indexed="81"/>
            <rFont val="Tahoma"/>
            <family val="2"/>
            <charset val="204"/>
          </rPr>
          <t>ПР 10</t>
        </r>
        <r>
          <rPr>
            <sz val="9"/>
            <color indexed="81"/>
            <rFont val="Tahoma"/>
            <family val="2"/>
            <charset val="204"/>
          </rPr>
          <t xml:space="preserve"> Знаходити необхідну інформацію в науково-технічній літературі, базах даних та інших джерелах інформації, оцінювати її релевантність та достовірність.
</t>
        </r>
        <r>
          <rPr>
            <b/>
            <sz val="9"/>
            <color indexed="81"/>
            <rFont val="Tahoma"/>
            <family val="2"/>
            <charset val="204"/>
          </rPr>
          <t>ПР 18</t>
        </r>
        <r>
          <rPr>
            <sz val="9"/>
            <color indexed="81"/>
            <rFont val="Tahoma"/>
            <family val="2"/>
            <charset val="204"/>
          </rPr>
          <t xml:space="preserve"> Вміти самостійно вчитися, опановувати нові знання і вдосконалювати навички роботи з сучасним обладнанням, вимірювальною технікою та прикладним програмним забезпеченням.</t>
        </r>
      </text>
    </comment>
    <comment ref="C9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ЗК-8</t>
        </r>
        <r>
          <rPr>
            <sz val="9"/>
            <color indexed="81"/>
            <rFont val="Tahoma"/>
            <family val="2"/>
            <charset val="204"/>
          </rPr>
          <t xml:space="preserve"> Здатність працювати автономно.
</t>
        </r>
        <r>
          <rPr>
            <b/>
            <sz val="9"/>
            <color indexed="81"/>
            <rFont val="Tahoma"/>
            <family val="2"/>
            <charset val="204"/>
          </rPr>
          <t xml:space="preserve">ЗК-1 </t>
        </r>
        <r>
          <rPr>
            <sz val="9"/>
            <color indexed="81"/>
            <rFont val="Tahoma"/>
            <family val="2"/>
            <charset val="204"/>
          </rPr>
          <t xml:space="preserve"> Здатність до абстрактного мислення, аналізу і синтезу.
</t>
        </r>
        <r>
          <rPr>
            <b/>
            <sz val="9"/>
            <color indexed="81"/>
            <rFont val="Tahoma"/>
            <family val="2"/>
            <charset val="204"/>
          </rPr>
          <t>ЗК-5</t>
        </r>
        <r>
          <rPr>
            <sz val="9"/>
            <color indexed="81"/>
            <rFont val="Tahoma"/>
            <family val="2"/>
            <charset val="204"/>
          </rPr>
          <t xml:space="preserve"> Здатність до пошуку, оброблення та аналізу інформації з різних джерел.</t>
        </r>
      </text>
    </comment>
    <comment ref="B106" authorId="0" shapeId="0">
      <text>
        <r>
          <rPr>
            <b/>
            <sz val="9"/>
            <color indexed="81"/>
            <rFont val="Tahoma"/>
            <family val="2"/>
            <charset val="204"/>
          </rPr>
          <t xml:space="preserve">Навчальна частина:
РНвп 3 </t>
        </r>
        <r>
          <rPr>
            <sz val="9"/>
            <color indexed="81"/>
            <rFont val="Tahoma"/>
            <family val="2"/>
            <charset val="204"/>
          </rPr>
          <t xml:space="preserve">Знати і розуміти принципи та процедури управління підрозділом за стандартами НАТО та вміти їх використовувати для досягнення службових і бойових цілей; приймати обґрунтовані рішення на дії підрозділу в умовах бойової обстановки з використанням принципів і процедур за стандартами НАТО; вміти проводити історико-ретроспективний аналіз дій. </t>
        </r>
        <r>
          <rPr>
            <b/>
            <sz val="9"/>
            <color indexed="81"/>
            <rFont val="Tahoma"/>
            <family val="2"/>
            <charset val="204"/>
          </rPr>
          <t xml:space="preserve">
РНвп 4 </t>
        </r>
        <r>
          <rPr>
            <sz val="9"/>
            <color indexed="81"/>
            <rFont val="Tahoma"/>
            <family val="2"/>
            <charset val="204"/>
          </rPr>
          <t xml:space="preserve">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 xml:space="preserve"> 
ПР 11 </t>
        </r>
        <r>
          <rPr>
            <sz val="9"/>
            <color indexed="81"/>
            <rFont val="Tahoma"/>
            <family val="2"/>
            <charset val="204"/>
          </rPr>
          <t>Вільно спілкуватися з професійних проблем державною та іноземною мовами усно і письмово, обговорювати результати професійної діяльності з фахівцями та нефахівцями, аргументувати свою позицію з дискусійних питань.</t>
        </r>
        <r>
          <rPr>
            <b/>
            <sz val="9"/>
            <color indexed="81"/>
            <rFont val="Tahoma"/>
            <family val="2"/>
            <charset val="204"/>
          </rPr>
          <t xml:space="preserve">
ПР 14 </t>
        </r>
        <r>
          <rPr>
            <sz val="9"/>
            <color indexed="81"/>
            <rFont val="Tahoma"/>
            <family val="2"/>
            <charset val="204"/>
          </rPr>
          <t xml:space="preserve">Розуміти принципи європейської демократії та поваги до прав громадян, враховувати їх при прийнятті рішень.
</t>
        </r>
      </text>
    </comment>
    <comment ref="C106" authorId="1" shapeId="0">
      <text>
        <r>
          <rPr>
            <b/>
            <sz val="9"/>
            <color indexed="81"/>
            <rFont val="Tahoma"/>
            <family val="2"/>
            <charset val="204"/>
          </rPr>
          <t xml:space="preserve">Автор:
К10. </t>
        </r>
        <r>
          <rPr>
            <sz val="9"/>
            <color indexed="81"/>
            <rFont val="Tahoma"/>
            <family val="2"/>
            <charset val="204"/>
          </rPr>
          <t xml:space="preserve">Здатність  зберігати та примножувати моральні, 
культурні, наукові цінності і  досягнення суспільства на 
основі розуміння історії та закономірностей розвитку 
предметної області, її місця у загальній системі знань про 
природу і суспільство та у розвитку суспільства, техніки і 
технологій, використовувати різні види та форми рухової 
активності для активного відпочинку та ведення здорового 
способу життя. </t>
        </r>
        <r>
          <rPr>
            <b/>
            <sz val="9"/>
            <color indexed="81"/>
            <rFont val="Tahoma"/>
            <family val="2"/>
            <charset val="204"/>
          </rPr>
          <t xml:space="preserve">
ВПК 3 </t>
        </r>
        <r>
          <rPr>
            <sz val="9"/>
            <color indexed="81"/>
            <rFont val="Tahoma"/>
            <family val="2"/>
            <charset val="204"/>
          </rPr>
          <t>Здатність застосовувати на практиці основні положення теорії управління і прийняття рішень, алгоритми прийняття управлінських рішень, принципи та процедури ефективного управління підрозділом (у тому числі за стандартами НАТО); проводити історико-ретроспективний аналіз.</t>
        </r>
        <r>
          <rPr>
            <b/>
            <sz val="9"/>
            <color indexed="81"/>
            <rFont val="Tahoma"/>
            <family val="2"/>
            <charset val="204"/>
          </rPr>
          <t xml:space="preserve">
ВПК 4 </t>
        </r>
        <r>
          <rPr>
            <sz val="9"/>
            <color indexed="81"/>
            <rFont val="Tahoma"/>
            <family val="2"/>
            <charset val="204"/>
          </rPr>
          <t>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text>
    </comment>
    <comment ref="B10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14</t>
        </r>
        <r>
          <rPr>
            <sz val="9"/>
            <color indexed="81"/>
            <rFont val="Tahoma"/>
            <family val="2"/>
            <charset val="204"/>
          </rPr>
          <t xml:space="preserve"> Розуміти принципи європейської демократії та поваги до прав громадян, враховувати їх при прийнятті рішень.
</t>
        </r>
        <r>
          <rPr>
            <b/>
            <sz val="9"/>
            <color indexed="81"/>
            <rFont val="Tahoma"/>
            <family val="2"/>
            <charset val="204"/>
          </rPr>
          <t>ПР 15</t>
        </r>
        <r>
          <rPr>
            <sz val="9"/>
            <color indexed="81"/>
            <rFont val="Tahoma"/>
            <family val="2"/>
            <charset val="204"/>
          </rPr>
          <t xml:space="preserve"> 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16</t>
        </r>
        <r>
          <rPr>
            <sz val="9"/>
            <color indexed="81"/>
            <rFont val="Tahoma"/>
            <family val="2"/>
            <charset val="204"/>
          </rPr>
          <t xml:space="preserve">  знати особливості застосування технік впливу і стилів військового лідерства в залежності від ступеня ситуаційної готовності виконавця; принципи трансформаційного лідерства та його складові інструменти;  ефективні методи внутрішньої комунікації у підрозділі;  етапи і техніки  командоутворення і згуртування особового складу; необхідні кроки для вирішення етичних дилем. Вміти визначати рівень ситуаційної готовності виконавця до завдання та обирати оптимальний стиль лідерського впливу; ставити завдання відповідно до алгоритму та з урахуванням рівня ситуаційної готовності виконавця; формування бачення з метою зміни ставлення до виконання завдання з урахуванням індивідуальних особливостей виконавця; задавати запитання з метою розуміння мотивів виконавця; формулювати ключові повідомлення лідерської промови; проводити тренування команди; проводити аналіз проведених дій; знаходити рішення моральних дилем, прийнятне як з точки зору виконання наказу, так і з точки зору місії та цінностей військового лідера.</t>
        </r>
      </text>
    </comment>
    <comment ref="C109" authorId="0" shapeId="0">
      <text>
        <r>
          <rPr>
            <b/>
            <sz val="9"/>
            <color indexed="81"/>
            <rFont val="Tahoma"/>
            <family val="2"/>
            <charset val="204"/>
          </rPr>
          <t xml:space="preserve">Навчальна частина:
ЗК07  </t>
        </r>
        <r>
          <rPr>
            <sz val="9"/>
            <color indexed="81"/>
            <rFont val="Tahoma"/>
            <family val="2"/>
            <charset val="204"/>
          </rPr>
          <t>Здатність працювати в команді.</t>
        </r>
        <r>
          <rPr>
            <b/>
            <sz val="9"/>
            <color indexed="81"/>
            <rFont val="Tahoma"/>
            <family val="2"/>
            <charset val="204"/>
          </rPr>
          <t xml:space="preserve">
ЗК08  </t>
        </r>
        <r>
          <rPr>
            <sz val="9"/>
            <color indexed="81"/>
            <rFont val="Tahoma"/>
            <family val="2"/>
            <charset val="204"/>
          </rPr>
          <t>Здатність працювати автономно.</t>
        </r>
        <r>
          <rPr>
            <b/>
            <sz val="9"/>
            <color indexed="81"/>
            <rFont val="Tahoma"/>
            <family val="2"/>
            <charset val="204"/>
          </rPr>
          <t xml:space="preserve">
ВПК 4 </t>
        </r>
        <r>
          <rPr>
            <sz val="9"/>
            <color indexed="81"/>
            <rFont val="Tahoma"/>
            <family val="2"/>
            <charset val="204"/>
          </rPr>
          <t>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text>
    </comment>
    <comment ref="B11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2</t>
        </r>
        <r>
          <rPr>
            <sz val="9"/>
            <color indexed="81"/>
            <rFont val="Tahoma"/>
            <family val="2"/>
            <charset val="204"/>
          </rPr>
          <t xml:space="preserve"> Здійснювати підготовку підрозділу (механізованого взводу) до ведення бою (тактичних дій), управляти діями підрозділу в ході ведення бою (тактичних дій).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text>
    </comment>
    <comment ref="C11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4</t>
        </r>
        <r>
          <rPr>
            <sz val="9"/>
            <color indexed="81"/>
            <rFont val="Tahoma"/>
            <family val="2"/>
            <charset val="204"/>
          </rPr>
          <t xml:space="preserve"> 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
</t>
        </r>
        <r>
          <rPr>
            <b/>
            <sz val="9"/>
            <color indexed="81"/>
            <rFont val="Tahoma"/>
            <family val="2"/>
            <charset val="204"/>
          </rPr>
          <t>ВПК 2</t>
        </r>
        <r>
          <rPr>
            <sz val="9"/>
            <color indexed="81"/>
            <rFont val="Tahoma"/>
            <family val="2"/>
            <charset val="204"/>
          </rPr>
          <t xml:space="preserve"> Здатність планувати, організовувати бій та управляти підрозділом (механізованим взводом) в основних видах бою (тактичних дій).</t>
        </r>
      </text>
    </comment>
    <comment ref="B11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РНвп 2 </t>
        </r>
        <r>
          <rPr>
            <sz val="9"/>
            <color indexed="81"/>
            <rFont val="Tahoma"/>
            <family val="2"/>
            <charset val="204"/>
          </rPr>
          <t xml:space="preserve">Здійснювати підготовку підрозділу (механізованого взводу) до ведення бою (тактичних дій), управляти діями підрозділу в ході ведення бою (тактичних дій). 
</t>
        </r>
        <r>
          <rPr>
            <b/>
            <sz val="9"/>
            <color indexed="81"/>
            <rFont val="Tahoma"/>
            <family val="2"/>
            <charset val="204"/>
          </rPr>
          <t>РНвп 3</t>
        </r>
        <r>
          <rPr>
            <sz val="9"/>
            <color indexed="81"/>
            <rFont val="Tahoma"/>
            <family val="2"/>
            <charset val="204"/>
          </rPr>
          <t xml:space="preserve"> Знати і розуміти принципи та процедури управління підрозділом за стандартами НАТО та вміти їх використовувати для досягнення службових і бойових цілей; приймати обґрунтовані рішення на дії підрозділу в умовах бойової обстановки з використанням принципів і процедур за стандартами НАТО; вміти проводити історико-ретроспективний аналіз дій.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text>
    </comment>
    <comment ref="C11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2</t>
        </r>
        <r>
          <rPr>
            <sz val="9"/>
            <color indexed="81"/>
            <rFont val="Tahoma"/>
            <family val="2"/>
            <charset val="204"/>
          </rPr>
          <t xml:space="preserve"> Здатність планувати, організовувати бій та управляти підрозділом (механізованим взводом) в основних видах бою (тактичних дій).
ВПК 3 Здатність застосовувати на практиці основні положення теорії управління і прийняття рішень, алгоритми прийняття управлінських рішень, принципи та процедури ефективного управління підрозділом (у тому числі за стандартами НАТО); проводити історико-ретроспективний аналіз.</t>
        </r>
        <r>
          <rPr>
            <b/>
            <sz val="9"/>
            <color indexed="81"/>
            <rFont val="Tahoma"/>
            <family val="2"/>
            <charset val="204"/>
          </rPr>
          <t xml:space="preserve">
ВПК 3 </t>
        </r>
        <r>
          <rPr>
            <sz val="9"/>
            <color indexed="81"/>
            <rFont val="Tahoma"/>
            <family val="2"/>
            <charset val="204"/>
          </rPr>
          <t>Здатність застосовувати на практиці основні положення теорії управління і прийняття рішень, алгоритми прийняття управлінських рішень, принципи та процедури ефективного управління підрозділом (у тому числі за стандартами НАТО); проводити історико-ретроспективний аналіз.</t>
        </r>
        <r>
          <rPr>
            <b/>
            <sz val="9"/>
            <color indexed="81"/>
            <rFont val="Tahoma"/>
            <family val="2"/>
            <charset val="204"/>
          </rPr>
          <t xml:space="preserve">
ВПК 4 </t>
        </r>
        <r>
          <rPr>
            <sz val="9"/>
            <color indexed="81"/>
            <rFont val="Tahoma"/>
            <family val="2"/>
            <charset val="204"/>
          </rPr>
          <t>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text>
    </comment>
    <comment ref="B11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5</t>
        </r>
        <r>
          <rPr>
            <sz val="9"/>
            <color indexed="81"/>
            <rFont val="Tahoma"/>
            <family val="2"/>
            <charset val="204"/>
          </rPr>
          <t xml:space="preserve"> Знати методи вдосконалення своїх фахових та методичних навичок, особисто проводити заняття з бойової підготовки з особовим складом (підрозділом); вміти працювати з таємними документами; надійно зберігати зброю і боєприпаси, майно підрозділу, керувати веденням ротного господарства підрозділу; забезпечувати додержання заходів безпеки на заняттях, стрільбах (польотах, походах), навчаннях (тренуваннях), перевірках готовності.  </t>
        </r>
      </text>
    </comment>
    <comment ref="C118" authorId="0" shapeId="0">
      <text>
        <r>
          <rPr>
            <b/>
            <sz val="9"/>
            <color indexed="81"/>
            <rFont val="Tahoma"/>
            <family val="2"/>
            <charset val="204"/>
          </rPr>
          <t xml:space="preserve">Навчальна частина:
ВПК 5 </t>
        </r>
        <r>
          <rPr>
            <sz val="9"/>
            <color indexed="81"/>
            <rFont val="Tahoma"/>
            <family val="2"/>
            <charset val="204"/>
          </rPr>
          <t xml:space="preserve">Здатність вдосконалювати свої фахові, методичні та фізичні навички; особисто проводити заняття з бойової підготовки з особовим складом (підрозділом); працювати з таємними документами, зберігати зброю і боєприпаси, забезпечувати додержання заходів безпеки на заняттях; підтримувати постійну готовність підрозділу до виконання завдань за призначенням у миПРий та воєнний час. </t>
        </r>
      </text>
    </comment>
    <comment ref="B12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6</t>
        </r>
        <r>
          <rPr>
            <sz val="9"/>
            <color indexed="81"/>
            <rFont val="Tahoma"/>
            <family val="2"/>
            <charset val="204"/>
          </rPr>
          <t xml:space="preserve"> Організовувати РХБ захист в підрозділі (застосовувати засоби індивідуального захисту та долати райони зараження) в різних умовах обстановки в ході виконання завдань за призначенням. </t>
        </r>
      </text>
    </comment>
    <comment ref="C12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6</t>
        </r>
        <r>
          <rPr>
            <sz val="9"/>
            <color indexed="81"/>
            <rFont val="Tahoma"/>
            <family val="2"/>
            <charset val="204"/>
          </rPr>
          <t xml:space="preserve"> Здатність організовувати РХБ захист в підрозділі; застосовувати засоби індивідуального захисту та долати райони зараження в різних умовах обстановки в ході виконання завдань за призначенням. </t>
        </r>
      </text>
    </comment>
    <comment ref="B12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7</t>
        </r>
        <r>
          <rPr>
            <sz val="9"/>
            <color indexed="81"/>
            <rFont val="Tahoma"/>
            <family val="2"/>
            <charset val="204"/>
          </rPr>
          <t xml:space="preserve"> Визначати тактичні властивості місцевості при веденні бойових дій в різних умовах; працювати з топографічними картами та фотодокументами; орієнтуватися на незнайомій місцевості за картою, без карти та за допомогою навігаційних приладів вдень і вночі за будь-якої погоди і пори року.</t>
        </r>
      </text>
    </comment>
    <comment ref="C12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7</t>
        </r>
        <r>
          <rPr>
            <sz val="9"/>
            <color indexed="81"/>
            <rFont val="Tahoma"/>
            <family val="2"/>
            <charset val="204"/>
          </rPr>
          <t xml:space="preserve"> Здатність визначати тактичні властивості місцевості при веденні бойових дій в різних умовах; працювати з топографічними картами та фотодокументами; орієнтуватися на місцевості за картою, без карти та за допомогою навігаційних приладів. </t>
        </r>
      </text>
    </comment>
    <comment ref="B12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8</t>
        </r>
        <r>
          <rPr>
            <sz val="9"/>
            <color indexed="81"/>
            <rFont val="Tahoma"/>
            <family val="2"/>
            <charset val="204"/>
          </rPr>
          <t xml:space="preserve"> Формувати вказівки з інженеПРої підтримки взводу в різних видах бою, використовуючи розуміння основних заходів інженеПРої підтримки; здійснювати практичне обладнання та маскування елементів взводного опоПРого пункту; організовувати заходи щодо встановлення та подолання одиночних мін та мінних полів штатними засобами.</t>
        </r>
      </text>
    </comment>
    <comment ref="C12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ВПК 8 </t>
        </r>
        <r>
          <rPr>
            <sz val="9"/>
            <color indexed="81"/>
            <rFont val="Tahoma"/>
            <family val="2"/>
            <charset val="204"/>
          </rPr>
          <t>Здатність виконувати завдання інженеПРої підтримки в різних видах бою.</t>
        </r>
      </text>
    </comment>
    <comment ref="B13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9</t>
        </r>
        <r>
          <rPr>
            <sz val="9"/>
            <color indexed="81"/>
            <rFont val="Tahoma"/>
            <family val="2"/>
            <charset val="204"/>
          </rPr>
          <t xml:space="preserve"> Використовувати штатні засоби зв’язку, які перебувають на озброєнні підрозділу для організації зв’язку; організовувати заходи із захисту від засобів радіоелектронної боротьби противника під час підготовки та ведення бою.</t>
        </r>
      </text>
    </comment>
    <comment ref="C13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9</t>
        </r>
        <r>
          <rPr>
            <sz val="9"/>
            <color indexed="81"/>
            <rFont val="Tahoma"/>
            <family val="2"/>
            <charset val="204"/>
          </rPr>
          <t xml:space="preserve"> Здатність організовувати та підтримувати зв’язок у підрозділі штатними засобами зв’язку.</t>
        </r>
      </text>
    </comment>
    <comment ref="B13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10</t>
        </r>
        <r>
          <rPr>
            <sz val="9"/>
            <color indexed="81"/>
            <rFont val="Tahoma"/>
            <family val="2"/>
            <charset val="204"/>
          </rPr>
          <t xml:space="preserve"> Застосовувати знання щодо забезпечення потреб військовослужбовця під час дій в автономних умовах за рахунок природних ресурсів; захисту від впливу фізико-географічних умов за допомогою природних та підручних засобів; вміти організовувати виконання завдань з тактичної медицини.</t>
        </r>
      </text>
    </comment>
    <comment ref="C133" authorId="0" shapeId="0">
      <text>
        <r>
          <rPr>
            <b/>
            <sz val="9"/>
            <color indexed="81"/>
            <rFont val="Tahoma"/>
            <family val="2"/>
            <charset val="204"/>
          </rPr>
          <t>Навчальна частина:</t>
        </r>
        <r>
          <rPr>
            <b/>
            <sz val="9"/>
            <color indexed="81"/>
            <rFont val="Tahoma"/>
            <family val="2"/>
            <charset val="204"/>
          </rPr>
          <t xml:space="preserve">
ВПК 10</t>
        </r>
        <r>
          <rPr>
            <sz val="9"/>
            <color indexed="81"/>
            <rFont val="Tahoma"/>
            <family val="2"/>
            <charset val="204"/>
          </rPr>
          <t xml:space="preserve"> Здатність виконувати професійну діяльність в умовах тривалих різнопланових фізичних навантажень і психічних напружень; організувати підготовку військовослужбовців для забезпечення їх фізичної готовності до виконання завдань за призначенням; організувати виконання завдань з тактичної медицини.</t>
        </r>
      </text>
    </comment>
    <comment ref="B13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1</t>
        </r>
        <r>
          <rPr>
            <sz val="9"/>
            <color indexed="81"/>
            <rFont val="Tahoma"/>
            <family val="2"/>
            <charset val="204"/>
          </rPr>
          <t xml:space="preserve"> Застосовувати вимоги Статутів Збройних Сил України при організації службової діяльності в підрозділі, внутрішньої і вартової служб, підтриманні військової дисципліни та забезпеченні стройової злагодженості підрозділу.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t>
        </r>
      </text>
    </comment>
    <comment ref="C136"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1</t>
        </r>
        <r>
          <rPr>
            <sz val="9"/>
            <color indexed="81"/>
            <rFont val="Tahoma"/>
            <family val="2"/>
            <charset val="204"/>
          </rPr>
          <t xml:space="preserve"> Здатність сумлінно і чесно виконувати службовий обов’язок у відповідності з вимогами Статутів Збройних Сил України, іншими нормативно-правовими актами, що регламентують службову діяльність, та вимагати від підлеглих їх дотримання та виконання.</t>
        </r>
      </text>
    </comment>
    <comment ref="B13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11</t>
        </r>
        <r>
          <rPr>
            <sz val="9"/>
            <color indexed="81"/>
            <rFont val="Tahoma"/>
            <family val="2"/>
            <charset val="204"/>
          </rPr>
          <t xml:space="preserve"> Застосовувати знання матеріальної частини стрілецької зброї, правил стрільби, експлуатації та обслуговування стрілецької зброї, методики організації та проведення занять для навчання особового складу підрозділу, підготовки озброєння до стрільби у похідному (бойовому) поводженні та при виконанні бойових завдань; застосовувати знання та навички з управління вогнем підрозділу в бою.</t>
        </r>
      </text>
    </comment>
    <comment ref="C13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ВПК 11 </t>
        </r>
        <r>
          <rPr>
            <sz val="9"/>
            <color indexed="81"/>
            <rFont val="Tahoma"/>
            <family val="2"/>
            <charset val="204"/>
          </rPr>
          <t xml:space="preserve">Здатність готувати штатну зброю підрозділу до бойового застосування; ефективно використовувати бойові і технічні можливості озброєння (зброї) під час ведення бою (бойових дій), проведенні усіх видів занять із підпорядкованим особовим складом; здатність особисто володіти прийомами та способами ведення влучного вогню зі штатного озброєння (зброї) по цілях, що з’являються та рухаються, вдень та вночі; здатність управляти вогнем підпорядкованих і приданих підрозділів (вогневих засобів) під час виконання бойових завдань. </t>
        </r>
      </text>
    </comment>
    <comment ref="B14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ПР 14 </t>
        </r>
        <r>
          <rPr>
            <sz val="9"/>
            <color indexed="81"/>
            <rFont val="Tahoma"/>
            <family val="2"/>
            <charset val="204"/>
          </rPr>
          <t>Розуміти принципи європейської демократії та поваги до прав громадян, враховувати їх при прийнятті рішень.</t>
        </r>
        <r>
          <rPr>
            <b/>
            <sz val="9"/>
            <color indexed="81"/>
            <rFont val="Tahoma"/>
            <family val="2"/>
            <charset val="204"/>
          </rPr>
          <t xml:space="preserve">
РНвп 4 </t>
        </r>
        <r>
          <rPr>
            <sz val="9"/>
            <color indexed="81"/>
            <rFont val="Tahoma"/>
            <family val="2"/>
            <charset val="204"/>
          </rPr>
          <t>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t>
        </r>
        <r>
          <rPr>
            <b/>
            <sz val="9"/>
            <color indexed="81"/>
            <rFont val="Tahoma"/>
            <family val="2"/>
            <charset val="204"/>
          </rPr>
          <t xml:space="preserve">
РНвп 12 </t>
        </r>
        <r>
          <rPr>
            <sz val="9"/>
            <color indexed="81"/>
            <rFont val="Tahoma"/>
            <family val="2"/>
            <charset val="204"/>
          </rPr>
          <t>Розуміти порядок проходження військової служби, притягнення військовослужбовців до кримінальної, адміністративної та матеріальної відповідальності; соціального та правового захисту військовослужбовців та членів їх сімей; знати порядок проведення службового розслідування в Збройних Силах України; застосовувати знання норм міжнародного гуманітарного права.</t>
        </r>
      </text>
    </comment>
    <comment ref="C142"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К09</t>
        </r>
        <r>
          <rPr>
            <sz val="9"/>
            <color indexed="81"/>
            <rFont val="Tahoma"/>
            <family val="2"/>
            <charset val="204"/>
          </rPr>
          <t xml:space="preserve">.  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
</t>
        </r>
        <r>
          <rPr>
            <b/>
            <sz val="9"/>
            <color indexed="81"/>
            <rFont val="Tahoma"/>
            <family val="2"/>
            <charset val="204"/>
          </rPr>
          <t>ВПК 12</t>
        </r>
        <r>
          <rPr>
            <sz val="9"/>
            <color indexed="81"/>
            <rFont val="Tahoma"/>
            <family val="2"/>
            <charset val="204"/>
          </rPr>
          <t xml:space="preserve"> Здатність застосовувати дисциплінарну практику по відношенню до підпорядкованого особового складу; керувати підрозділом з дотриманням норм міжнародного гуманітаПРого права.</t>
        </r>
      </text>
    </comment>
    <comment ref="B14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2</t>
        </r>
        <r>
          <rPr>
            <sz val="9"/>
            <color indexed="81"/>
            <rFont val="Tahoma"/>
            <family val="2"/>
            <charset val="204"/>
          </rPr>
          <t xml:space="preserve"> Здійснювати підготовку підрозділу (механізованого взводу) до ведення бою (тактичних дій), управляти діями підрозділу в ході ведення бою (тактичних дій). </t>
        </r>
      </text>
    </comment>
    <comment ref="C14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2</t>
        </r>
        <r>
          <rPr>
            <sz val="9"/>
            <color indexed="81"/>
            <rFont val="Tahoma"/>
            <family val="2"/>
            <charset val="204"/>
          </rPr>
          <t xml:space="preserve"> Здатність планувати, організовувати бій та управляти підрозділом (механізованим взводом) в основних видах бою (тактичних дій).</t>
        </r>
      </text>
    </comment>
    <comment ref="B14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РНвп 9 </t>
        </r>
        <r>
          <rPr>
            <sz val="9"/>
            <color indexed="81"/>
            <rFont val="Tahoma"/>
            <family val="2"/>
            <charset val="204"/>
          </rPr>
          <t>Використовувати штатні засоби зв’язку, які перебувають на озброєнні підрозділу для організації зв’язку; організовувати заходи із захисту від засобів радіоелектронної боротьби противника під час підготовки та ведення бою.</t>
        </r>
        <r>
          <rPr>
            <b/>
            <sz val="9"/>
            <color indexed="81"/>
            <rFont val="Tahoma"/>
            <family val="2"/>
            <charset val="204"/>
          </rPr>
          <t xml:space="preserve">
РНвп 14</t>
        </r>
        <r>
          <rPr>
            <sz val="9"/>
            <color indexed="81"/>
            <rFont val="Tahoma"/>
            <family val="2"/>
            <charset val="204"/>
          </rPr>
          <t xml:space="preserve">  Здійснювати заходи із введення противника в оману з використанням соціальних мереж, месенджерів та інформаційних платформ, використовувати засоби обробки та передачі інформації в інформаційно-комунікаційних системах ЗС України з дотриманням вимог керівних документів в сфері кібербезпеки та захисту інформації, діяти відповідно до вимог керівних документів щодо порядку реагування на кіберінциденти в інформаційно-комунікаційних системах ЗС України. Застосовувати в повсякденній діяльності нормативно-правові акти та керівні документи щодо ведення боротьби в електромагнітному середовищі. вирішувати задачі виявлення сигналів засобів стільникового зв’язку та точок бездротового доступу, що розгорнуті з використанням технологій Wi-Fi та Bluetooth, застосовувати базові способи та інструменти пошуку інформації з відкритих джерел.</t>
        </r>
      </text>
    </comment>
    <comment ref="C14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9</t>
        </r>
        <r>
          <rPr>
            <sz val="9"/>
            <color indexed="81"/>
            <rFont val="Tahoma"/>
            <family val="2"/>
            <charset val="204"/>
          </rPr>
          <t xml:space="preserve"> Здатність організовувати та підтримувати зв’язок у підрозділі штатними засобами зв’язку.
</t>
        </r>
        <r>
          <rPr>
            <b/>
            <sz val="9"/>
            <color indexed="81"/>
            <rFont val="Tahoma"/>
            <family val="2"/>
            <charset val="204"/>
          </rPr>
          <t>ВПК 15</t>
        </r>
        <r>
          <rPr>
            <sz val="9"/>
            <color indexed="81"/>
            <rFont val="Tahoma"/>
            <family val="2"/>
            <charset val="204"/>
          </rPr>
          <t xml:space="preserve"> Здатність організовувати заходи щодо радіоелектронного та кіберзахисту, порядок збору та використання інформації про радіоелектронну обстановку для забезпечення застосування підрозділу.</t>
        </r>
      </text>
    </comment>
    <comment ref="B15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РНвп 2</t>
        </r>
        <r>
          <rPr>
            <sz val="9"/>
            <color indexed="81"/>
            <rFont val="Tahoma"/>
            <family val="2"/>
            <charset val="204"/>
          </rPr>
          <t xml:space="preserve"> Здійснювати підготовку підрозділу (механізованого взводу) до ведення бою (тактичних дій), управляти діями підрозділу в ході ведення бою (тактичних дій). 
</t>
        </r>
        <r>
          <rPr>
            <b/>
            <sz val="9"/>
            <color indexed="81"/>
            <rFont val="Tahoma"/>
            <family val="2"/>
            <charset val="204"/>
          </rPr>
          <t xml:space="preserve">РНвп 13 </t>
        </r>
        <r>
          <rPr>
            <sz val="9"/>
            <color indexed="81"/>
            <rFont val="Tahoma"/>
            <family val="2"/>
            <charset val="204"/>
          </rPr>
          <t xml:space="preserve">  Проводити підготовку до застосування і застосовувати БпАК коптеПРого типу; організовувати передачу даних з БпАК; використовувати СПЗ "Кропива" для визначення координатної інформації; діяти особисто та в складі підрозділу при плануванні на застосування БпАК тактичного класу.</t>
        </r>
      </text>
    </comment>
    <comment ref="C15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ВПК 2</t>
        </r>
        <r>
          <rPr>
            <sz val="9"/>
            <color indexed="81"/>
            <rFont val="Tahoma"/>
            <family val="2"/>
            <charset val="204"/>
          </rPr>
          <t xml:space="preserve"> Здатність планувати, організовувати бій та управляти підрозділом (механізованим взводом) в основних видах бою (тактичних дій).</t>
        </r>
        <r>
          <rPr>
            <b/>
            <sz val="9"/>
            <color indexed="81"/>
            <rFont val="Tahoma"/>
            <family val="2"/>
            <charset val="204"/>
          </rPr>
          <t xml:space="preserve">
ВПК 14</t>
        </r>
        <r>
          <rPr>
            <sz val="9"/>
            <color indexed="81"/>
            <rFont val="Tahoma"/>
            <family val="2"/>
            <charset val="204"/>
          </rPr>
          <t xml:space="preserve"> Здатність організовувати застосування безпілотних авіаційних комплексів (БпАК) (планування, способи застосування БпАК), порядком розгортання і застосування за призначенням.</t>
        </r>
      </text>
    </comment>
    <comment ref="B15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11</t>
        </r>
        <r>
          <rPr>
            <sz val="9"/>
            <color indexed="81"/>
            <rFont val="Tahoma"/>
            <family val="2"/>
            <charset val="204"/>
          </rPr>
          <t xml:space="preserve"> Вільно спілкуватися з професійних проблем державною та іноземною мовами усно і письмово, обговорювати результати професійної діяльності з фахівцями та нефахівцями, аргументувати свою позицію з дискусійних питань.</t>
        </r>
      </text>
    </comment>
    <comment ref="C157" authorId="1" shapeId="0">
      <text>
        <r>
          <rPr>
            <b/>
            <sz val="9"/>
            <color indexed="81"/>
            <rFont val="Tahoma"/>
            <family val="2"/>
            <charset val="204"/>
          </rPr>
          <t>Автор:</t>
        </r>
        <r>
          <rPr>
            <sz val="9"/>
            <color indexed="81"/>
            <rFont val="Tahoma"/>
            <family val="2"/>
            <charset val="204"/>
          </rPr>
          <t xml:space="preserve">
К04. Здатність спілкуватися іноземною мовою. </t>
        </r>
      </text>
    </comment>
    <comment ref="B160"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ПР 14 </t>
        </r>
        <r>
          <rPr>
            <sz val="9"/>
            <color indexed="81"/>
            <rFont val="Tahoma"/>
            <family val="2"/>
            <charset val="204"/>
          </rPr>
          <t xml:space="preserve">Розуміти принципи європейської демократії та поваги до прав громадян, враховувати їх при прийнятті рішень.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12</t>
        </r>
        <r>
          <rPr>
            <sz val="9"/>
            <color indexed="81"/>
            <rFont val="Tahoma"/>
            <family val="2"/>
            <charset val="204"/>
          </rPr>
          <t xml:space="preserve"> Розуміти порядок проходження військової служби, притягнення військовослужбовців до кримінальної, адміністративної та матеріальної відповідальності; соціального та правового захисту військовослужбовців та членів їх сімей; знати порядок проведення службового розслідування в Збройних Силах України; застосовувати знання норм міжнародного гуманітарного права.</t>
        </r>
      </text>
    </comment>
    <comment ref="C160"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 xml:space="preserve">К09.  </t>
        </r>
        <r>
          <rPr>
            <sz val="9"/>
            <color indexed="81"/>
            <rFont val="Tahoma"/>
            <family val="2"/>
            <charset val="204"/>
          </rPr>
          <t>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t>
        </r>
        <r>
          <rPr>
            <b/>
            <sz val="9"/>
            <color indexed="81"/>
            <rFont val="Tahoma"/>
            <family val="2"/>
            <charset val="204"/>
          </rPr>
          <t xml:space="preserve">
ВПК 12 </t>
        </r>
        <r>
          <rPr>
            <sz val="9"/>
            <color indexed="81"/>
            <rFont val="Tahoma"/>
            <family val="2"/>
            <charset val="204"/>
          </rPr>
          <t>Здатність застосовувати дисциплінарну практику по відношенню до підпорядкованого особового складу; керувати підрозділом з дотриманням норм міжнародного гуманітаПРого права.</t>
        </r>
      </text>
    </comment>
    <comment ref="B163"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15</t>
        </r>
        <r>
          <rPr>
            <sz val="9"/>
            <color indexed="81"/>
            <rFont val="Tahoma"/>
            <family val="2"/>
            <charset val="204"/>
          </rPr>
          <t xml:space="preserve"> 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ПР 20</t>
        </r>
        <r>
          <rPr>
            <sz val="9"/>
            <color indexed="81"/>
            <rFont val="Tahoma"/>
            <family val="2"/>
            <charset val="204"/>
          </rPr>
          <t xml:space="preserve"> Усвідомлювати відповідальність перед суспільством про здобуту професію офіцера, виховувати підлеглих у дусі патріотизму відданості українському народові та громадянської свідомості.</t>
        </r>
      </text>
    </comment>
    <comment ref="C163" authorId="0" shapeId="0">
      <text>
        <r>
          <rPr>
            <b/>
            <sz val="9"/>
            <color indexed="81"/>
            <rFont val="Tahoma"/>
            <family val="2"/>
            <charset val="204"/>
          </rPr>
          <t>Навчальна частина:</t>
        </r>
        <r>
          <rPr>
            <b/>
            <sz val="9"/>
            <color indexed="81"/>
            <rFont val="Tahoma"/>
            <family val="2"/>
            <charset val="204"/>
          </rPr>
          <t xml:space="preserve">
Автор:
К09.</t>
        </r>
        <r>
          <rPr>
            <sz val="9"/>
            <color indexed="81"/>
            <rFont val="Tahoma"/>
            <family val="2"/>
            <charset val="204"/>
          </rPr>
          <t xml:space="preserve">  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t>
        </r>
      </text>
    </comment>
    <comment ref="B166" authorId="0" shapeId="0">
      <text>
        <r>
          <rPr>
            <b/>
            <sz val="9"/>
            <color indexed="81"/>
            <rFont val="Tahoma"/>
            <family val="2"/>
            <charset val="204"/>
          </rPr>
          <t xml:space="preserve">Навчальна частина:
ПР 15 </t>
        </r>
        <r>
          <rPr>
            <sz val="9"/>
            <color indexed="81"/>
            <rFont val="Tahoma"/>
            <family val="2"/>
            <charset val="204"/>
          </rPr>
          <t>Розуміти та демонструвати добру професійну, соціальну та емоційну поведінку, дотримуватись здорового способу життя.</t>
        </r>
        <r>
          <rPr>
            <b/>
            <sz val="9"/>
            <color indexed="81"/>
            <rFont val="Tahoma"/>
            <family val="2"/>
            <charset val="204"/>
          </rPr>
          <t xml:space="preserve">
ПР 20 </t>
        </r>
        <r>
          <rPr>
            <sz val="9"/>
            <color indexed="81"/>
            <rFont val="Tahoma"/>
            <family val="2"/>
            <charset val="204"/>
          </rPr>
          <t>Усвідомлювати відповідальність перед суспільством про здобуту професію офіцера, виховувати підлеглих у дусі патріотизму відданості українському народові та громадянської свідомості.</t>
        </r>
      </text>
    </comment>
    <comment ref="C166" authorId="1" shapeId="0">
      <text>
        <r>
          <rPr>
            <b/>
            <sz val="9"/>
            <color indexed="81"/>
            <rFont val="Tahoma"/>
            <family val="2"/>
            <charset val="204"/>
          </rPr>
          <t>Автор:</t>
        </r>
        <r>
          <rPr>
            <sz val="9"/>
            <color indexed="81"/>
            <rFont val="Tahoma"/>
            <family val="2"/>
            <charset val="204"/>
          </rPr>
          <t xml:space="preserve">
</t>
        </r>
        <r>
          <rPr>
            <b/>
            <sz val="9"/>
            <color indexed="81"/>
            <rFont val="Tahoma"/>
            <family val="2"/>
            <charset val="204"/>
          </rPr>
          <t>К09.</t>
        </r>
        <r>
          <rPr>
            <sz val="9"/>
            <color indexed="81"/>
            <rFont val="Tahoma"/>
            <family val="2"/>
            <charset val="204"/>
          </rPr>
          <t xml:space="preserve">  Здатність  реалізувати свої права і обов’язки як члена 
суспільства, усвідомлювати цінності громадянського 
(вільного демократичного) суспільства та необхідність 
його сталого розвитку, верховенства права, прав і свобод
людини і громадянина в Україні.</t>
        </r>
      </text>
    </comment>
    <comment ref="B169"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ПР 15 </t>
        </r>
        <r>
          <rPr>
            <sz val="9"/>
            <color indexed="81"/>
            <rFont val="Tahoma"/>
            <family val="2"/>
            <charset val="204"/>
          </rPr>
          <t xml:space="preserve">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15</t>
        </r>
        <r>
          <rPr>
            <sz val="9"/>
            <color indexed="81"/>
            <rFont val="Tahoma"/>
            <family val="2"/>
            <charset val="204"/>
          </rPr>
          <t xml:space="preserve"> Оволодіти необхідним рівнем спеціальних теоретичних знань, необхідних для організації та проведення фізичної підготовки з особовим складом. Володіти організаційно-методичними навичками і вміннями організації та проведення фізичної підготовки з військовослужбовцями. Виконувати фізичні вправи, спеціальні прийоми та дії, а також їх нормативи.</t>
        </r>
      </text>
    </comment>
    <comment ref="C169" authorId="1" shapeId="0">
      <text>
        <r>
          <rPr>
            <b/>
            <sz val="9"/>
            <color indexed="81"/>
            <rFont val="Tahoma"/>
            <family val="2"/>
            <charset val="204"/>
          </rPr>
          <t xml:space="preserve">Автор:
К10. </t>
        </r>
        <r>
          <rPr>
            <sz val="9"/>
            <color indexed="81"/>
            <rFont val="Tahoma"/>
            <family val="2"/>
            <charset val="204"/>
          </rPr>
          <t xml:space="preserve">Здатність  зберігати та примножувати моральні, 
культурні, наукові цінності і  досягнення суспільства на 
основі розуміння історії та закономірностей розвитку 
предметної області, її місця у загальній системі знань про 
природу і суспільство та у розвитку суспільства, техніки і 
технологій, використовувати різні види та форми рухової 
активності для активного відпочинку та ведення здорового 
способу життя. 
</t>
        </r>
        <r>
          <rPr>
            <b/>
            <sz val="9"/>
            <color indexed="81"/>
            <rFont val="Tahoma"/>
            <family val="2"/>
            <charset val="204"/>
          </rPr>
          <t xml:space="preserve">ЗК07 </t>
        </r>
        <r>
          <rPr>
            <sz val="9"/>
            <color indexed="81"/>
            <rFont val="Tahoma"/>
            <family val="2"/>
            <charset val="204"/>
          </rPr>
          <t xml:space="preserve"> Здатність працювати в команді.
</t>
        </r>
        <r>
          <rPr>
            <b/>
            <sz val="9"/>
            <color indexed="81"/>
            <rFont val="Tahoma"/>
            <family val="2"/>
            <charset val="204"/>
          </rPr>
          <t>ЗК08</t>
        </r>
        <r>
          <rPr>
            <sz val="9"/>
            <color indexed="81"/>
            <rFont val="Tahoma"/>
            <family val="2"/>
            <charset val="204"/>
          </rPr>
          <t xml:space="preserve">  Здатність працювати автономно.</t>
        </r>
        <r>
          <rPr>
            <b/>
            <sz val="9"/>
            <color indexed="81"/>
            <rFont val="Tahoma"/>
            <family val="2"/>
            <charset val="204"/>
          </rPr>
          <t xml:space="preserve">
ВПК 4 </t>
        </r>
        <r>
          <rPr>
            <sz val="9"/>
            <color indexed="81"/>
            <rFont val="Tahoma"/>
            <family val="2"/>
            <charset val="204"/>
          </rPr>
          <t>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r>
          <rPr>
            <b/>
            <sz val="9"/>
            <color indexed="81"/>
            <rFont val="Tahoma"/>
            <family val="2"/>
            <charset val="204"/>
          </rPr>
          <t xml:space="preserve">
ВПК 13 </t>
        </r>
        <r>
          <rPr>
            <sz val="9"/>
            <color indexed="81"/>
            <rFont val="Tahoma"/>
            <family val="2"/>
            <charset val="204"/>
          </rPr>
          <t>Здатність організувати процес підготовки військовослужбовців для забезпечення їх фізичної готовності до виконання навчально-бойових завдань за призначенням.</t>
        </r>
      </text>
    </comment>
    <comment ref="B17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ПР 14</t>
        </r>
        <r>
          <rPr>
            <sz val="9"/>
            <color indexed="81"/>
            <rFont val="Tahoma"/>
            <family val="2"/>
            <charset val="204"/>
          </rPr>
          <t xml:space="preserve"> Розуміти принципи європейської демократії та поваги до прав громадян, враховувати їх при прийнятті рішень.
</t>
        </r>
        <r>
          <rPr>
            <b/>
            <sz val="9"/>
            <color indexed="81"/>
            <rFont val="Tahoma"/>
            <family val="2"/>
            <charset val="204"/>
          </rPr>
          <t>ПР 15</t>
        </r>
        <r>
          <rPr>
            <sz val="9"/>
            <color indexed="81"/>
            <rFont val="Tahoma"/>
            <family val="2"/>
            <charset val="204"/>
          </rPr>
          <t xml:space="preserve"> Розуміти та демонструвати добру професійну, соціальну та емоційну поведінку, дотримуватись здорового способу життя.
</t>
        </r>
        <r>
          <rPr>
            <b/>
            <sz val="9"/>
            <color indexed="81"/>
            <rFont val="Tahoma"/>
            <family val="2"/>
            <charset val="204"/>
          </rPr>
          <t>РНвп 4</t>
        </r>
        <r>
          <rPr>
            <sz val="9"/>
            <color indexed="81"/>
            <rFont val="Tahoma"/>
            <family val="2"/>
            <charset val="204"/>
          </rPr>
          <t xml:space="preserve"> Знати і розуміти особливості професії офіцера, основи військового лідерства, цінності, властивості характеру і види мислення видатних військових лідерів на прикладах їх військово-професійної діяльності і етосу Воїна. 
</t>
        </r>
        <r>
          <rPr>
            <b/>
            <sz val="9"/>
            <color indexed="81"/>
            <rFont val="Tahoma"/>
            <family val="2"/>
            <charset val="204"/>
          </rPr>
          <t>РНвп 16</t>
        </r>
        <r>
          <rPr>
            <sz val="9"/>
            <color indexed="81"/>
            <rFont val="Tahoma"/>
            <family val="2"/>
            <charset val="204"/>
          </rPr>
          <t xml:space="preserve">  знати особливості застосування технік впливу і стилів військового лідерства в залежності від ступеня ситуаційної готовності виконавця; принципи трансформаційного лідерства та його складові інструменти;  ефективні методи внутрішньої комунікації у підрозділі;  етапи і техніки  командоутворення і згуртування особового складу; необхідні кроки для вирішення етичних дилем. Вміти визначати рівень ситуаційної готовності виконавця до завдання та обирати оптимальний стиль лідерського впливу; ставити завдання відповідно до алгоритму та з урахуванням рівня ситуаційної готовності виконавця; формування бачення з метою зміни ставлення до виконання завдання з урахуванням індивідуальних особливостей виконавця; задавати запитання з метою розуміння мотивів виконавця; формулювати ключові повідомлення лідерської промови; проводити тренування команди; проводити аналіз проведених дій; знаходити рішення моральних дилем, прийнятне як з точки зору виконання наказу, так і з точки зору місії та цінностей військового лідера.</t>
        </r>
      </text>
    </comment>
    <comment ref="C172"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ЗК07</t>
        </r>
        <r>
          <rPr>
            <sz val="9"/>
            <color indexed="81"/>
            <rFont val="Tahoma"/>
            <family val="2"/>
            <charset val="204"/>
          </rPr>
          <t xml:space="preserve">  Здатність працювати в команді.
</t>
        </r>
        <r>
          <rPr>
            <b/>
            <sz val="9"/>
            <color indexed="81"/>
            <rFont val="Tahoma"/>
            <family val="2"/>
            <charset val="204"/>
          </rPr>
          <t>ЗК08</t>
        </r>
        <r>
          <rPr>
            <sz val="9"/>
            <color indexed="81"/>
            <rFont val="Tahoma"/>
            <family val="2"/>
            <charset val="204"/>
          </rPr>
          <t xml:space="preserve">  Здатність працювати автономно.
</t>
        </r>
        <r>
          <rPr>
            <b/>
            <sz val="9"/>
            <color indexed="81"/>
            <rFont val="Tahoma"/>
            <family val="2"/>
            <charset val="204"/>
          </rPr>
          <t>ВПК 4</t>
        </r>
        <r>
          <rPr>
            <sz val="9"/>
            <color indexed="81"/>
            <rFont val="Tahoma"/>
            <family val="2"/>
            <charset val="204"/>
          </rPr>
          <t xml:space="preserve"> Здатність аналізувати і усвідомлювати місію; вести за собою особовий склад до її виконання, демонструючи цінності, властивості характеру і мислення на основі прикладів етосу Воїна та видатного військового лідерства.</t>
        </r>
      </text>
    </comment>
    <comment ref="B18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 1</t>
        </r>
        <r>
          <rPr>
            <sz val="9"/>
            <color indexed="81"/>
            <rFont val="Tahoma"/>
            <family val="2"/>
            <charset val="204"/>
          </rPr>
          <t xml:space="preserve"> Застосовувати знання щодо логістичного забезпечення підрозділів військової частини.</t>
        </r>
      </text>
    </comment>
    <comment ref="C185"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ВСК 1 </t>
        </r>
        <r>
          <rPr>
            <sz val="9"/>
            <color indexed="81"/>
            <rFont val="Tahoma"/>
            <family val="2"/>
            <charset val="204"/>
          </rPr>
          <t xml:space="preserve">    Здатність виконувати спеціалізовані задачі логістичного забезпечення за напрямом професійної діяльності.</t>
        </r>
      </text>
    </comment>
    <comment ref="B18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РНвсп 2</t>
        </r>
        <r>
          <rPr>
            <sz val="9"/>
            <color indexed="81"/>
            <rFont val="Tahoma"/>
            <family val="2"/>
            <charset val="204"/>
          </rPr>
          <t xml:space="preserve"> Організовувати та здійснювати ведення обліку, категорування, списання та зберігання ракет і боєприпасів, а також озброєння у підрозділах військових частин.</t>
        </r>
      </text>
    </comment>
    <comment ref="C188"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ВСК 2</t>
        </r>
        <r>
          <rPr>
            <sz val="9"/>
            <color indexed="81"/>
            <rFont val="Tahoma"/>
            <family val="2"/>
            <charset val="204"/>
          </rPr>
          <t xml:space="preserve">     Здатність організовувати порядок ведення обліку, категорування, списання та зберігання ракет і боєприпасів, а також озброєння у підрозділах військових частин.</t>
        </r>
      </text>
    </comment>
    <comment ref="B19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 3</t>
        </r>
        <r>
          <rPr>
            <sz val="9"/>
            <color indexed="81"/>
            <rFont val="Tahoma"/>
            <family val="2"/>
            <charset val="204"/>
          </rPr>
          <t xml:space="preserve"> Застосовувати артилерійські прилади, контролювати їх технічний стан, проводити вивірки та перевірки приладів. Організувати експлуатацію і ремонт артилерійських приладів у військах. Опанувати самостійно нові зразки артилерійських приладів. Контролювати дотримання заходів безпеки при експлуатації артилерійських приладів.</t>
        </r>
      </text>
    </comment>
    <comment ref="C191"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 xml:space="preserve">ВСК 3 </t>
        </r>
        <r>
          <rPr>
            <sz val="9"/>
            <color indexed="81"/>
            <rFont val="Tahoma"/>
            <family val="2"/>
            <charset val="204"/>
          </rPr>
          <t xml:space="preserve">    Здатність використовувати знання будови артилерійських приладів для виконання практичних завдань у професійній діяльності.</t>
        </r>
      </text>
    </comment>
    <comment ref="B19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РНвсп 4</t>
        </r>
        <r>
          <rPr>
            <sz val="9"/>
            <color indexed="81"/>
            <rFont val="Tahoma"/>
            <family val="2"/>
            <charset val="204"/>
          </rPr>
          <t xml:space="preserve"> Використовувати знання основних положень будови і конструкції ракет і боєприпасів для правильної організації їх експлуатації та підготовки до бойового застосування.</t>
        </r>
      </text>
    </comment>
    <comment ref="C194"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ВСК 4</t>
        </r>
        <r>
          <rPr>
            <sz val="9"/>
            <color indexed="81"/>
            <rFont val="Tahoma"/>
            <family val="2"/>
            <charset val="204"/>
          </rPr>
          <t xml:space="preserve">     Здатність використовувати знання з будови та експлуатації ракет і боєприпасів під час поводження з ними. </t>
        </r>
      </text>
    </comment>
    <comment ref="B19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РНвс 1</t>
        </r>
        <r>
          <rPr>
            <sz val="9"/>
            <color indexed="81"/>
            <rFont val="Tahoma"/>
            <family val="2"/>
            <charset val="204"/>
          </rPr>
          <t xml:space="preserve"> Застосовувати знання щодо логістичного забезпечення підрозділів військової частини.
</t>
        </r>
        <r>
          <rPr>
            <b/>
            <sz val="9"/>
            <color indexed="81"/>
            <rFont val="Tahoma"/>
            <family val="2"/>
            <charset val="204"/>
          </rPr>
          <t>РНвс 2</t>
        </r>
        <r>
          <rPr>
            <sz val="9"/>
            <color indexed="81"/>
            <rFont val="Tahoma"/>
            <family val="2"/>
            <charset val="204"/>
          </rPr>
          <t xml:space="preserve"> Організовувати та здійснювати ведення обліку, категорування, списання та зберігання ракетно-артилерійського озброєння у підрозділах військових частин.</t>
        </r>
      </text>
    </comment>
    <comment ref="C197" authorId="0" shapeId="0">
      <text>
        <r>
          <rPr>
            <b/>
            <sz val="9"/>
            <color indexed="81"/>
            <rFont val="Tahoma"/>
            <family val="2"/>
            <charset val="204"/>
          </rPr>
          <t>Навчальна частина:</t>
        </r>
        <r>
          <rPr>
            <sz val="9"/>
            <color indexed="81"/>
            <rFont val="Tahoma"/>
            <family val="2"/>
            <charset val="204"/>
          </rPr>
          <t xml:space="preserve">
</t>
        </r>
        <r>
          <rPr>
            <b/>
            <sz val="9"/>
            <color indexed="81"/>
            <rFont val="Tahoma"/>
            <family val="2"/>
            <charset val="204"/>
          </rPr>
          <t>ВСК 4</t>
        </r>
        <r>
          <rPr>
            <sz val="9"/>
            <color indexed="81"/>
            <rFont val="Tahoma"/>
            <family val="2"/>
            <charset val="204"/>
          </rPr>
          <t xml:space="preserve">     Здатність використовувати знання з будови та експлуатації ракет і боєприпасів під час поводження з ними. </t>
        </r>
      </text>
    </comment>
    <comment ref="B236" authorId="0" shapeId="0">
      <text>
        <r>
          <rPr>
            <b/>
            <sz val="9"/>
            <color indexed="81"/>
            <rFont val="Tahoma"/>
            <charset val="1"/>
          </rPr>
          <t>Навчальна частина:</t>
        </r>
        <r>
          <rPr>
            <sz val="9"/>
            <color indexed="81"/>
            <rFont val="Tahoma"/>
            <charset val="1"/>
          </rPr>
          <t xml:space="preserve">
Готувати різні види службових документів, використовуючи вміння обробки інформації на ПЕОМ;</t>
        </r>
      </text>
    </comment>
    <comment ref="B245" authorId="0" shapeId="0">
      <text>
        <r>
          <rPr>
            <b/>
            <sz val="9"/>
            <color indexed="81"/>
            <rFont val="Tahoma"/>
            <charset val="1"/>
          </rPr>
          <t>Навчальна частина:</t>
        </r>
        <r>
          <rPr>
            <sz val="9"/>
            <color indexed="81"/>
            <rFont val="Tahoma"/>
            <charset val="1"/>
          </rPr>
          <t xml:space="preserve">
Демонструвати знання та розуміння розділів хімії, що мають відношення до базового рівня спеціальності: кінетика та термодинаміка; колоїдна хімія; основи електрохімії; будова неорганічних, органічних і вибухових речовин. Реалізувати прості експериментальні дослідження з дотриманням правил техніки безпеки поводження з хімічними речовинами, аналізувати отримані результати та робити відповідні висновки по них.</t>
        </r>
      </text>
    </comment>
    <comment ref="B286" authorId="0" shapeId="0">
      <text>
        <r>
          <rPr>
            <b/>
            <sz val="9"/>
            <color indexed="81"/>
            <rFont val="Tahoma"/>
            <charset val="1"/>
          </rPr>
          <t>Навчальна частина:</t>
        </r>
        <r>
          <rPr>
            <sz val="9"/>
            <color indexed="81"/>
            <rFont val="Tahoma"/>
            <charset val="1"/>
          </rPr>
          <t xml:space="preserve">
Готувати різні види службових документів, використовуючи вміння обробки інформації на ПЕОМ;</t>
        </r>
      </text>
    </comment>
    <comment ref="C286" authorId="0" shapeId="0">
      <text>
        <r>
          <rPr>
            <b/>
            <sz val="9"/>
            <color indexed="81"/>
            <rFont val="Tahoma"/>
            <charset val="1"/>
          </rPr>
          <t>Навчальна частина:</t>
        </r>
        <r>
          <rPr>
            <sz val="9"/>
            <color indexed="81"/>
            <rFont val="Tahoma"/>
            <charset val="1"/>
          </rPr>
          <t xml:space="preserve">
Здатність виконувати комп’ютерні обчислення щодо оцінки ефективності бойового застосування і забезпечення повсякденної діяльності підрозділу (за видами, родами Збройних Сил України, інших військових формувань, утворених відповідно до законів України).</t>
        </r>
      </text>
    </comment>
    <comment ref="B295" authorId="0" shapeId="0">
      <text>
        <r>
          <rPr>
            <b/>
            <sz val="9"/>
            <color indexed="81"/>
            <rFont val="Tahoma"/>
            <charset val="1"/>
          </rPr>
          <t>Навчальна частина:</t>
        </r>
        <r>
          <rPr>
            <sz val="9"/>
            <color indexed="81"/>
            <rFont val="Tahoma"/>
            <charset val="1"/>
          </rPr>
          <t xml:space="preserve">
Демонструвати знання та розуміння розділів хімії, що мають відношення до базового рівня спеціальності: кінетика та термодинаміка; колоїдна хімія; основи електрохімії; будова неорганічних, органічних і вибухових речовин. Реалізувати прості експериментальні дослідження з дотриманням правил техніки безпеки поводження з хімічними речовинами, аналізувати отримані результати та робити відповідні висновки по них.</t>
        </r>
      </text>
    </comment>
    <comment ref="C295" authorId="0" shapeId="0">
      <text>
        <r>
          <rPr>
            <b/>
            <sz val="9"/>
            <color indexed="81"/>
            <rFont val="Tahoma"/>
            <charset val="1"/>
          </rPr>
          <t>Навчальна частина:</t>
        </r>
        <r>
          <rPr>
            <sz val="9"/>
            <color indexed="81"/>
            <rFont val="Tahoma"/>
            <charset val="1"/>
          </rPr>
          <t xml:space="preserve">
Здатність працювати з хімічними речовинами і матеріалами, з урахуванням їх хімічних та фізичних властивостей, дотримуючись правил техніки безпеки поводження з небезпечними, зокрема, вибуховими речовинами.</t>
        </r>
      </text>
    </comment>
  </commentList>
</comments>
</file>

<file path=xl/sharedStrings.xml><?xml version="1.0" encoding="utf-8"?>
<sst xmlns="http://schemas.openxmlformats.org/spreadsheetml/2006/main" count="337" uniqueCount="244">
  <si>
    <t>Військова академія (м. Одеса)</t>
  </si>
  <si>
    <t>МІНІСТЕРСТВО ОБОРОНИ УКРАЇНИ</t>
  </si>
  <si>
    <t>ПОГОДЖЕНО</t>
  </si>
  <si>
    <t>ПВ</t>
  </si>
  <si>
    <t>А</t>
  </si>
  <si>
    <t xml:space="preserve">ПОЗНАЧЕННЯ: </t>
  </si>
  <si>
    <t xml:space="preserve">теоретичне </t>
  </si>
  <si>
    <t>польовий вихід</t>
  </si>
  <si>
    <t xml:space="preserve">навчання </t>
  </si>
  <si>
    <t>Курс</t>
  </si>
  <si>
    <t>Теоретичне навчання</t>
  </si>
  <si>
    <t>Польовий вихід</t>
  </si>
  <si>
    <t>Резерв часу</t>
  </si>
  <si>
    <t>Разом</t>
  </si>
  <si>
    <t>Семестр</t>
  </si>
  <si>
    <t>Тижні</t>
  </si>
  <si>
    <t>V. ПЛАН  НАВЧАЛЬНОГО  ПРОЦЕСУ</t>
  </si>
  <si>
    <t>№ п/п</t>
  </si>
  <si>
    <t>Розподіл за семестрами</t>
  </si>
  <si>
    <t>Кількість кредитів  ЄКТС</t>
  </si>
  <si>
    <t>Кількість годин</t>
  </si>
  <si>
    <t>Самостійна робота</t>
  </si>
  <si>
    <t>Розподіл аудиторних годин за курсами і семестрами</t>
  </si>
  <si>
    <t>Розподіл кредитів ЄКТС за семестрами</t>
  </si>
  <si>
    <t>Аудиторних</t>
  </si>
  <si>
    <t>Екзамени</t>
  </si>
  <si>
    <t>Курсові роботи (проекти)</t>
  </si>
  <si>
    <t>Загальний обсяг</t>
  </si>
  <si>
    <t>Всього</t>
  </si>
  <si>
    <t>у тому числі</t>
  </si>
  <si>
    <t>4 курс</t>
  </si>
  <si>
    <t>Лекції</t>
  </si>
  <si>
    <t xml:space="preserve">Практичні, лабораторні </t>
  </si>
  <si>
    <t>Семестри</t>
  </si>
  <si>
    <t>Кількість тижнів у семестрі</t>
  </si>
  <si>
    <t>Кількість кредитів у семестрі</t>
  </si>
  <si>
    <t>Історія України та українська культура</t>
  </si>
  <si>
    <t>Філософія (філософія, релігієзнавство, логіка, етика і естетика)</t>
  </si>
  <si>
    <t>Політологія та соціологія</t>
  </si>
  <si>
    <t>Кількість годин на тиждень</t>
  </si>
  <si>
    <t>Кількість екзаменів</t>
  </si>
  <si>
    <t>Кількість курсових робіт (проектів)</t>
  </si>
  <si>
    <t>1 курс</t>
  </si>
  <si>
    <t>2 курс</t>
  </si>
  <si>
    <t>3 курс</t>
  </si>
  <si>
    <t>Серпень</t>
  </si>
  <si>
    <t>Вересень</t>
  </si>
  <si>
    <t>Жовтень</t>
  </si>
  <si>
    <t>Листопад</t>
  </si>
  <si>
    <t>Грудень</t>
  </si>
  <si>
    <t>Січень</t>
  </si>
  <si>
    <t>Лютий</t>
  </si>
  <si>
    <t>Березень</t>
  </si>
  <si>
    <t>Квітень</t>
  </si>
  <si>
    <t>Травень</t>
  </si>
  <si>
    <t>Червень</t>
  </si>
  <si>
    <t>Липень</t>
  </si>
  <si>
    <t>І. ГРАФІК  НАВЧАЛЬНОГО  ПРОЦЕСУ</t>
  </si>
  <si>
    <t>Практика</t>
  </si>
  <si>
    <t xml:space="preserve">Розробка кваліфікаційної роботи </t>
  </si>
  <si>
    <t>Атестація</t>
  </si>
  <si>
    <t xml:space="preserve">Несення служби </t>
  </si>
  <si>
    <t>Канікулярні відпустки</t>
  </si>
  <si>
    <t>Святкові дні</t>
  </si>
  <si>
    <t>ІV. АТЕСТАЦІЯ</t>
  </si>
  <si>
    <t>Назви навчальних дисципліни</t>
  </si>
  <si>
    <t>Форми атестації</t>
  </si>
  <si>
    <t>Назва практичної підготовки</t>
  </si>
  <si>
    <t>атестація</t>
  </si>
  <si>
    <t>КВ</t>
  </si>
  <si>
    <t>канікулярна відпустка</t>
  </si>
  <si>
    <t>Загальна фізика</t>
  </si>
  <si>
    <t>Інженерна та комп'ютерна графіка</t>
  </si>
  <si>
    <t>Теоретичні основи електротехніки</t>
  </si>
  <si>
    <t>Електричні машини та апарати</t>
  </si>
  <si>
    <t>Електрична частина станцій та підстанцій</t>
  </si>
  <si>
    <t>Основи метрології та електричних вимірювань</t>
  </si>
  <si>
    <t>Електричні системи та мережі</t>
  </si>
  <si>
    <t>Обчислювальна техніка та програмування</t>
  </si>
  <si>
    <t>НС</t>
  </si>
  <si>
    <t>несення служби</t>
  </si>
  <si>
    <t>СВ</t>
  </si>
  <si>
    <t>свята</t>
  </si>
  <si>
    <t>Р</t>
  </si>
  <si>
    <t>Іноземна мова</t>
  </si>
  <si>
    <t>II. ЗВЕДЕНІ ДАНІ ПРО БЮДЖЕТ ЧАСУ (В ТИЖНЯХ)</t>
  </si>
  <si>
    <t>ІII. ПРАКТИЧНА ПІДГОТОВКА</t>
  </si>
  <si>
    <t>НАВЧАЛЬНИЙ    ПЛАН</t>
  </si>
  <si>
    <t>Рівень вищої освіти</t>
  </si>
  <si>
    <t xml:space="preserve">перший (бакалаврський) </t>
  </si>
  <si>
    <t>Ступінь вищої освіти</t>
  </si>
  <si>
    <t>бакалавр</t>
  </si>
  <si>
    <t xml:space="preserve">Спеціальність </t>
  </si>
  <si>
    <t xml:space="preserve">Строк навчання: </t>
  </si>
  <si>
    <r>
      <t xml:space="preserve">на основі </t>
    </r>
    <r>
      <rPr>
        <sz val="14"/>
        <rFont val="Times New Roman"/>
        <family val="1"/>
        <charset val="204"/>
      </rPr>
      <t>повної загальної середньої освіти</t>
    </r>
  </si>
  <si>
    <t>Інженерна механіка</t>
  </si>
  <si>
    <t>Релейний захист та автоматика енергосистем</t>
  </si>
  <si>
    <t>КР</t>
  </si>
  <si>
    <t>Кваліфікаційна робота</t>
  </si>
  <si>
    <t>Енергетичний менеджмент</t>
  </si>
  <si>
    <t>Е</t>
  </si>
  <si>
    <t>Теорія електроприводу</t>
  </si>
  <si>
    <t>Теорія автоматичного керування</t>
  </si>
  <si>
    <t>Енергоменеджмент та енергоаудит</t>
  </si>
  <si>
    <t>Начальник кафедри гуманітарних та соціально-економічних дисциплін</t>
  </si>
  <si>
    <t>Завідувач кафедри фундаментальних наук</t>
  </si>
  <si>
    <t>Завідувач кафедри інженерної механіки</t>
  </si>
  <si>
    <t>Завідувач кафедри електротехніки та систем ракетно-артилерійського озброєння</t>
  </si>
  <si>
    <t>Начальник кафедри тактики та загальновійськових дисциплін</t>
  </si>
  <si>
    <t>Начальник курсу</t>
  </si>
  <si>
    <t>Начальник кафедри ремонту та експлуатації автомобільної та спеціальної техніки</t>
  </si>
  <si>
    <t>Начальник кафедри ракетно-артилерійського озброєння</t>
  </si>
  <si>
    <t>№ з/р</t>
  </si>
  <si>
    <t>Посада</t>
  </si>
  <si>
    <t>Військове звання</t>
  </si>
  <si>
    <t>Підпис</t>
  </si>
  <si>
    <t>Ініціал та прізвище</t>
  </si>
  <si>
    <t>Дата доведення</t>
  </si>
  <si>
    <t>Начальник кафедри фізичного виховання спеціальної фізичної підготовки і спорту</t>
  </si>
  <si>
    <t>ВИБІРКОВІ КОМПОНЕНТИ ОПП</t>
  </si>
  <si>
    <t>полковник                                                    О.МАСЛІЙ</t>
  </si>
  <si>
    <t>Загальна кількість</t>
  </si>
  <si>
    <t>Військової академії (м. Одеса)</t>
  </si>
  <si>
    <t>Електроніка та мікросхемотехніка</t>
  </si>
  <si>
    <t>кваліфікаційна робота</t>
  </si>
  <si>
    <t xml:space="preserve">4 роки </t>
  </si>
  <si>
    <t>Навчальна (виробнича) практика</t>
  </si>
  <si>
    <t>Військове стажування</t>
  </si>
  <si>
    <t>Начальник кафедри озброєння бойових машин та вогневої підготовки</t>
  </si>
  <si>
    <t>Контрольні заходи</t>
  </si>
  <si>
    <t>Начальник кафедри організації розвідувально-інформаційної роботи та технічних засобів розвідки</t>
  </si>
  <si>
    <t xml:space="preserve">15. </t>
  </si>
  <si>
    <t>Начальник кафедри УПДП</t>
  </si>
  <si>
    <t>ВС</t>
  </si>
  <si>
    <t>НВП</t>
  </si>
  <si>
    <t>навчальна (виробнича) практика</t>
  </si>
  <si>
    <t>резерв</t>
  </si>
  <si>
    <t>Начальник кафедри іноземних мов</t>
  </si>
  <si>
    <t>Підготовка та захист кваліфікаційної роботи</t>
  </si>
  <si>
    <t>Всього за вибіркові компоненти:</t>
  </si>
  <si>
    <t>Системи керування електроприводом</t>
  </si>
  <si>
    <t xml:space="preserve">Начальник кафедри лідерства </t>
  </si>
  <si>
    <t>Код освітнього компоненту</t>
  </si>
  <si>
    <t>Заліки</t>
  </si>
  <si>
    <t>Групові, семінари</t>
  </si>
  <si>
    <t>підготовки здобувачів освіти за освітньо-професійною програмою</t>
  </si>
  <si>
    <t xml:space="preserve">Освітня кваліфікація:  </t>
  </si>
  <si>
    <t>Публічний захист кваліфікаційного проекту</t>
  </si>
  <si>
    <t>Цикл  загальної підготовки</t>
  </si>
  <si>
    <t xml:space="preserve"> ОБОВ′ЯЗКОВІ КОМПОНЕНТИ ОПП</t>
  </si>
  <si>
    <t>Цикл професійної підготовки</t>
  </si>
  <si>
    <t>Заступник начальника академії з навчальної роботи</t>
  </si>
  <si>
    <t xml:space="preserve">                                         Олег МАСЛІЙ</t>
  </si>
  <si>
    <t>Гарант освітньо-професійної програми</t>
  </si>
  <si>
    <t xml:space="preserve">працівник ЗСУ </t>
  </si>
  <si>
    <t>Герман ТРУШКОВ</t>
  </si>
  <si>
    <t xml:space="preserve">Вища математика </t>
  </si>
  <si>
    <t xml:space="preserve"> Українська мова за професійним спрямуванням</t>
  </si>
  <si>
    <t>ОК 1</t>
  </si>
  <si>
    <t>ОК 2</t>
  </si>
  <si>
    <t>ОК 3</t>
  </si>
  <si>
    <t>ОК 4</t>
  </si>
  <si>
    <t>ОК 5</t>
  </si>
  <si>
    <t>ОК 6</t>
  </si>
  <si>
    <t>ОК 7</t>
  </si>
  <si>
    <t>ОК 8</t>
  </si>
  <si>
    <t>ОК 9</t>
  </si>
  <si>
    <t>ОК 10</t>
  </si>
  <si>
    <t>ОК 11</t>
  </si>
  <si>
    <t>ОК 12</t>
  </si>
  <si>
    <t>ОК 13</t>
  </si>
  <si>
    <t>ОК 14</t>
  </si>
  <si>
    <t>ОК 15</t>
  </si>
  <si>
    <t>ОК 16</t>
  </si>
  <si>
    <t>Психологічна підготовка</t>
  </si>
  <si>
    <t>Обсяг загальної підготовки</t>
  </si>
  <si>
    <t>Обсяг професійної підготовки</t>
  </si>
  <si>
    <t>Загальний обсяг обов’язкових компонент</t>
  </si>
  <si>
    <t>З</t>
  </si>
  <si>
    <t>Форма здобуття освіти</t>
  </si>
  <si>
    <r>
      <t>Обсяг освітньо-професійної програми:</t>
    </r>
    <r>
      <rPr>
        <sz val="14"/>
        <rFont val="Times New Roman"/>
        <family val="1"/>
        <charset val="204"/>
      </rPr>
      <t xml:space="preserve">  </t>
    </r>
  </si>
  <si>
    <t>240 кредитів ЄКТС</t>
  </si>
  <si>
    <t>Галузь знань</t>
  </si>
  <si>
    <t>Голова Вченої ради</t>
  </si>
  <si>
    <t>Кількість  заліків</t>
  </si>
  <si>
    <t>G Інженерія, виробництво та будівництво</t>
  </si>
  <si>
    <t>G3 Електрична інженерія</t>
  </si>
  <si>
    <t>Аркуш доведення
навчального плану підготовки військових фахівців за освітньою програмою для набору 2025 року</t>
  </si>
  <si>
    <t xml:space="preserve">Спеціальність: G3 Електрична інженерія </t>
  </si>
  <si>
    <t>Електротехніка та електромеханіка</t>
  </si>
  <si>
    <t>Бакалавр з електричної інженерії</t>
  </si>
  <si>
    <t>заочна</t>
  </si>
  <si>
    <t>Хімія</t>
  </si>
  <si>
    <t>Педагогіка та психологія</t>
  </si>
  <si>
    <t>Правовознавство</t>
  </si>
  <si>
    <t>Фізичне виховання, спеціальна фізична підготовка</t>
  </si>
  <si>
    <t>Теорія механізмів та машин</t>
  </si>
  <si>
    <t>ОК 17</t>
  </si>
  <si>
    <t>ОК 18</t>
  </si>
  <si>
    <t>ОК 19</t>
  </si>
  <si>
    <t>ОК 20</t>
  </si>
  <si>
    <t>ОК 21</t>
  </si>
  <si>
    <t>ОК 22</t>
  </si>
  <si>
    <t>ОК 23</t>
  </si>
  <si>
    <t>ОК 24</t>
  </si>
  <si>
    <t>ОК 25</t>
  </si>
  <si>
    <t>ОК 26</t>
  </si>
  <si>
    <t>ОК 27</t>
  </si>
  <si>
    <t>НЗ</t>
  </si>
  <si>
    <t>ЕС</t>
  </si>
  <si>
    <t xml:space="preserve">Навчальний збір  </t>
  </si>
  <si>
    <t xml:space="preserve">Основи нарисної геометрії </t>
  </si>
  <si>
    <t>Взаємозамінність, стандартизація і технічні вимірювання</t>
  </si>
  <si>
    <t>Експлуатаційні матеріали</t>
  </si>
  <si>
    <t>Експлуатаційні матеріали транспортних засобів</t>
  </si>
  <si>
    <t xml:space="preserve">Основи електротехніки, метрології та стандартизації  </t>
  </si>
  <si>
    <t>Електротехніка, електроніка та мікропроцесорна техніка</t>
  </si>
  <si>
    <t>Всього за вибіркові освітні компоненти (відповідно до переліку дисциплін що надаються на вибір за даною ОПП  загальним обсягом 60 кредитів ЕКТС)</t>
  </si>
  <si>
    <t>Основи 3D моделювання</t>
  </si>
  <si>
    <t>Найменування освітнього компоненту</t>
  </si>
  <si>
    <t>(для набору 2026 року)</t>
  </si>
  <si>
    <t>"_____" ___________________ 2026 року</t>
  </si>
  <si>
    <t>Начальник навчально-наукового інституту</t>
  </si>
  <si>
    <t>логістичного забезпечення</t>
  </si>
  <si>
    <t>Станіслав НІКУЛ</t>
  </si>
  <si>
    <t>ЗАТВЕРДЖЕНО</t>
  </si>
  <si>
    <t>Вченою радою</t>
  </si>
  <si>
    <t>(протокол  від __.__.2026 року №___)</t>
  </si>
  <si>
    <t>полковник</t>
  </si>
  <si>
    <t>Руслан ГРИЩУК</t>
  </si>
  <si>
    <t>"______"</t>
  </si>
  <si>
    <t>_______________        2026 року</t>
  </si>
  <si>
    <t>Вибірковий компонент 1
(згідно каталогу вибіркових дисциплін)</t>
  </si>
  <si>
    <t>Вибірковий компонент 2
(згідно каталогу вибіркових дисциплін)</t>
  </si>
  <si>
    <t>Вибірковий компонент 3
(згідно каталогу вибіркових дисциплін)</t>
  </si>
  <si>
    <t>Вибірковий компонент 4
(згідно каталогу вибіркових дисциплін)</t>
  </si>
  <si>
    <t>Вибірковий компонент 5
(згідно каталогу вибіркових дисциплін)</t>
  </si>
  <si>
    <t>Вибірковий компонент 6
(згідно каталогу вибіркових дисциплін)</t>
  </si>
  <si>
    <t>Вибірковий компонент 7
(згідно каталогу вибіркових дисциплін)</t>
  </si>
  <si>
    <t>Вибірковий компонент 8
(згідно каталогу вибіркових дисциплін)</t>
  </si>
  <si>
    <t>Вибірковий компонент 9
(згідно каталогу вибіркових дисциплін)</t>
  </si>
  <si>
    <t>Вибірковий компонент 10
(згідно каталогу вибіркових дисциплін)</t>
  </si>
  <si>
    <r>
      <rPr>
        <sz val="12"/>
        <color rgb="FF00B050"/>
        <rFont val="Times New Roman"/>
        <family val="1"/>
        <charset val="204"/>
      </rPr>
      <t>КР,</t>
    </r>
    <r>
      <rPr>
        <b/>
        <sz val="12"/>
        <color rgb="FFFF0000"/>
        <rFont val="Times New Roman"/>
        <family val="1"/>
        <charset val="204"/>
      </rPr>
      <t>Е</t>
    </r>
  </si>
  <si>
    <t xml:space="preserve">полковник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</si>
</sst>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 _₽_-;\-* #,##0\ _₽_-;_-* &quot;-&quot;\ _₽_-;_-@_-"/>
    <numFmt numFmtId="165" formatCode="0.0"/>
    <numFmt numFmtId="166" formatCode="_-* #,##0.0\ _₽_-;\-* #,##0.0\ _₽_-;_-* &quot;-&quot;\ _₽_-;_-@_-"/>
  </numFmts>
  <fonts count="57" x14ac:knownFonts="1">
    <font>
      <sz val="11"/>
      <name val="Calibri"/>
    </font>
    <font>
      <b/>
      <sz val="11"/>
      <name val="Times New Roman"/>
      <family val="1"/>
      <charset val="204"/>
    </font>
    <font>
      <b/>
      <sz val="14"/>
      <name val="Times New Roman"/>
      <family val="1"/>
      <charset val="204"/>
    </font>
    <font>
      <sz val="11"/>
      <color indexed="8"/>
      <name val="Calibri"/>
      <family val="2"/>
      <charset val="204"/>
    </font>
    <font>
      <sz val="11"/>
      <name val="Times New Roman"/>
      <family val="1"/>
      <charset val="204"/>
    </font>
    <font>
      <sz val="14"/>
      <name val="Times New Roman"/>
      <family val="1"/>
      <charset val="204"/>
    </font>
    <font>
      <b/>
      <u/>
      <sz val="14"/>
      <name val="Times New Roman"/>
      <family val="1"/>
      <charset val="204"/>
    </font>
    <font>
      <sz val="14"/>
      <name val="Calibri"/>
      <family val="2"/>
      <charset val="204"/>
    </font>
    <font>
      <sz val="11"/>
      <color rgb="FFFFFFFF"/>
      <name val="Times New Roman"/>
      <family val="1"/>
      <charset val="204"/>
    </font>
    <font>
      <b/>
      <sz val="18"/>
      <name val="Times New Roman"/>
      <family val="1"/>
      <charset val="204"/>
    </font>
    <font>
      <sz val="10"/>
      <name val="Times New Roman"/>
      <family val="1"/>
      <charset val="204"/>
    </font>
    <font>
      <i/>
      <sz val="14"/>
      <name val="Times New Roman"/>
      <family val="1"/>
      <charset val="204"/>
    </font>
    <font>
      <b/>
      <sz val="12"/>
      <color rgb="FF000000"/>
      <name val="Times New Roman"/>
      <family val="1"/>
      <charset val="204"/>
    </font>
    <font>
      <sz val="12"/>
      <color rgb="FF000000"/>
      <name val="Times New Roman"/>
      <family val="1"/>
      <charset val="204"/>
    </font>
    <font>
      <sz val="8"/>
      <color rgb="FF000000"/>
      <name val="Times New Roman"/>
      <family val="1"/>
      <charset val="204"/>
    </font>
    <font>
      <sz val="7"/>
      <color rgb="FFFF0000"/>
      <name val="Times New Roman"/>
      <family val="1"/>
      <charset val="204"/>
    </font>
    <font>
      <sz val="7"/>
      <color rgb="FF000000"/>
      <name val="Times New Roman"/>
      <family val="1"/>
      <charset val="204"/>
    </font>
    <font>
      <sz val="11"/>
      <color rgb="FF000000"/>
      <name val="Calibri"/>
      <family val="2"/>
      <charset val="204"/>
    </font>
    <font>
      <sz val="14"/>
      <color rgb="FFFF0000"/>
      <name val="Calibri"/>
      <family val="2"/>
      <charset val="204"/>
    </font>
    <font>
      <sz val="14"/>
      <color rgb="FF000000"/>
      <name val="Times New Roman"/>
      <family val="1"/>
      <charset val="204"/>
    </font>
    <font>
      <sz val="14"/>
      <color rgb="FF000000"/>
      <name val="Calibri"/>
      <family val="2"/>
      <charset val="204"/>
    </font>
    <font>
      <sz val="10"/>
      <color rgb="FF000000"/>
      <name val="Times New Roman"/>
      <family val="1"/>
      <charset val="204"/>
    </font>
    <font>
      <sz val="11"/>
      <color rgb="FF000000"/>
      <name val="Times New Roman"/>
      <family val="1"/>
      <charset val="204"/>
    </font>
    <font>
      <sz val="11"/>
      <color rgb="FFFF0000"/>
      <name val="Times New Roman"/>
      <family val="1"/>
      <charset val="204"/>
    </font>
    <font>
      <b/>
      <sz val="14"/>
      <color rgb="FF000000"/>
      <name val="Times New Roman"/>
      <family val="1"/>
      <charset val="204"/>
    </font>
    <font>
      <sz val="10"/>
      <color rgb="FFFF0000"/>
      <name val="Times New Roman"/>
      <family val="1"/>
      <charset val="204"/>
    </font>
    <font>
      <sz val="9"/>
      <name val="Times New Roman"/>
      <family val="1"/>
      <charset val="204"/>
    </font>
    <font>
      <sz val="8"/>
      <name val="Times New Roman"/>
      <family val="1"/>
      <charset val="204"/>
    </font>
    <font>
      <sz val="10"/>
      <color rgb="FF000000"/>
      <name val="Calibri"/>
      <family val="2"/>
      <charset val="204"/>
    </font>
    <font>
      <sz val="9"/>
      <color rgb="FF000000"/>
      <name val="Times New Roman"/>
      <family val="1"/>
      <charset val="204"/>
    </font>
    <font>
      <sz val="10"/>
      <name val="Calibri"/>
      <family val="2"/>
      <charset val="204"/>
    </font>
    <font>
      <sz val="11"/>
      <color rgb="FFFF0000"/>
      <name val="Calibri"/>
      <family val="2"/>
      <charset val="204"/>
    </font>
    <font>
      <sz val="11"/>
      <name val="Calibri"/>
      <family val="2"/>
      <charset val="204"/>
    </font>
    <font>
      <sz val="10"/>
      <color rgb="FFFF0000"/>
      <name val="Calibri"/>
      <family val="2"/>
      <charset val="204"/>
    </font>
    <font>
      <b/>
      <sz val="9"/>
      <color indexed="81"/>
      <name val="Tahoma"/>
      <family val="2"/>
      <charset val="204"/>
    </font>
    <font>
      <sz val="9"/>
      <color indexed="81"/>
      <name val="Tahoma"/>
      <family val="2"/>
      <charset val="204"/>
    </font>
    <font>
      <sz val="9"/>
      <color theme="1"/>
      <name val="Times New Roman"/>
      <family val="1"/>
      <charset val="204"/>
    </font>
    <font>
      <sz val="11"/>
      <color theme="1"/>
      <name val="Times New Roman"/>
      <family val="1"/>
      <charset val="204"/>
    </font>
    <font>
      <sz val="9"/>
      <color indexed="81"/>
      <name val="Tahoma"/>
      <charset val="1"/>
    </font>
    <font>
      <b/>
      <sz val="9"/>
      <color indexed="81"/>
      <name val="Tahoma"/>
      <charset val="1"/>
    </font>
    <font>
      <sz val="11"/>
      <color indexed="81"/>
      <name val="Tahoma"/>
      <family val="2"/>
      <charset val="204"/>
    </font>
    <font>
      <sz val="11"/>
      <name val="Calibri"/>
    </font>
    <font>
      <sz val="12"/>
      <name val="Calibri"/>
      <family val="2"/>
      <charset val="204"/>
    </font>
    <font>
      <b/>
      <sz val="12"/>
      <name val="Times New Roman"/>
      <family val="1"/>
      <charset val="204"/>
    </font>
    <font>
      <sz val="12"/>
      <name val="Times New Roman"/>
      <family val="1"/>
      <charset val="204"/>
    </font>
    <font>
      <u/>
      <sz val="12"/>
      <color rgb="FF000000"/>
      <name val="Times New Roman"/>
      <family val="1"/>
      <charset val="204"/>
    </font>
    <font>
      <b/>
      <sz val="12"/>
      <color rgb="FF0070C0"/>
      <name val="Times New Roman"/>
      <family val="1"/>
      <charset val="204"/>
    </font>
    <font>
      <b/>
      <sz val="12"/>
      <color rgb="FFFF0000"/>
      <name val="Times New Roman"/>
      <family val="1"/>
      <charset val="204"/>
    </font>
    <font>
      <sz val="12"/>
      <color theme="1"/>
      <name val="Times New Roman"/>
      <family val="1"/>
      <charset val="204"/>
    </font>
    <font>
      <sz val="12"/>
      <color rgb="FFFF0000"/>
      <name val="Times New Roman"/>
      <family val="1"/>
      <charset val="204"/>
    </font>
    <font>
      <sz val="12"/>
      <color rgb="FF00B050"/>
      <name val="Times New Roman"/>
      <family val="1"/>
      <charset val="204"/>
    </font>
    <font>
      <u/>
      <sz val="12"/>
      <name val="Times New Roman"/>
      <family val="1"/>
      <charset val="204"/>
    </font>
    <font>
      <u/>
      <sz val="12"/>
      <color rgb="FFFF0000"/>
      <name val="Times New Roman"/>
      <family val="1"/>
      <charset val="204"/>
    </font>
    <font>
      <b/>
      <sz val="12"/>
      <color rgb="FF00B0F0"/>
      <name val="Times New Roman"/>
      <family val="1"/>
      <charset val="204"/>
    </font>
    <font>
      <sz val="12"/>
      <color rgb="FF0070C0"/>
      <name val="Times New Roman"/>
      <family val="1"/>
      <charset val="204"/>
    </font>
    <font>
      <sz val="12"/>
      <color rgb="FF000000"/>
      <name val="Calibri"/>
      <family val="2"/>
      <charset val="204"/>
    </font>
    <font>
      <sz val="12"/>
      <color rgb="FFFF0000"/>
      <name val="Calibri"/>
      <family val="2"/>
      <charset val="204"/>
    </font>
  </fonts>
  <fills count="9">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rgb="FF00B0F0"/>
        <bgColor indexed="64"/>
      </patternFill>
    </fill>
    <fill>
      <patternFill patternType="solid">
        <fgColor theme="9" tint="0.7999816888943144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164" fontId="41" fillId="0" borderId="0" applyFont="0" applyFill="0" applyBorder="0" applyAlignment="0" applyProtection="0"/>
  </cellStyleXfs>
  <cellXfs count="796">
    <xf numFmtId="0" fontId="0" fillId="0" borderId="0" xfId="0">
      <alignment vertical="center"/>
    </xf>
    <xf numFmtId="0" fontId="1" fillId="0" borderId="0" xfId="0" applyFont="1" applyAlignment="1"/>
    <xf numFmtId="0" fontId="2" fillId="0" borderId="0" xfId="0" applyFont="1" applyAlignment="1"/>
    <xf numFmtId="0" fontId="3" fillId="0" borderId="0" xfId="0" applyFont="1" applyAlignment="1"/>
    <xf numFmtId="0" fontId="4" fillId="0" borderId="0" xfId="0" applyFont="1" applyAlignment="1"/>
    <xf numFmtId="0" fontId="5" fillId="0" borderId="0" xfId="0" applyFont="1" applyAlignment="1"/>
    <xf numFmtId="0" fontId="6" fillId="0" borderId="0" xfId="0" applyFont="1" applyAlignment="1"/>
    <xf numFmtId="0" fontId="2" fillId="0" borderId="0" xfId="0" applyFont="1" applyAlignment="1">
      <alignment horizontal="left"/>
    </xf>
    <xf numFmtId="0" fontId="7" fillId="0" borderId="0" xfId="0" applyFont="1" applyAlignment="1">
      <alignment horizontal="left" vertical="center"/>
    </xf>
    <xf numFmtId="0" fontId="5" fillId="0" borderId="0" xfId="0" applyFont="1">
      <alignment vertical="center"/>
    </xf>
    <xf numFmtId="0" fontId="8" fillId="0" borderId="0" xfId="0" applyFont="1" applyAlignment="1"/>
    <xf numFmtId="0" fontId="1" fillId="0" borderId="0" xfId="0" applyFont="1" applyAlignment="1">
      <alignment horizontal="left"/>
    </xf>
    <xf numFmtId="0" fontId="10" fillId="0" borderId="0" xfId="0" applyFont="1" applyAlignment="1"/>
    <xf numFmtId="0" fontId="2" fillId="0" borderId="0" xfId="0" applyFont="1" applyAlignment="1">
      <alignment horizontal="center"/>
    </xf>
    <xf numFmtId="0" fontId="4" fillId="0" borderId="0" xfId="0" applyFont="1" applyAlignment="1">
      <alignment horizontal="left"/>
    </xf>
    <xf numFmtId="0" fontId="14"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2" xfId="0" applyFont="1" applyBorder="1" applyAlignment="1">
      <alignment vertical="center" wrapText="1"/>
    </xf>
    <xf numFmtId="0" fontId="16" fillId="0" borderId="1" xfId="0" applyFont="1" applyBorder="1" applyAlignment="1">
      <alignment horizontal="center" vertical="center" wrapText="1"/>
    </xf>
    <xf numFmtId="0" fontId="16" fillId="3" borderId="1" xfId="0" applyFont="1" applyFill="1" applyBorder="1" applyAlignment="1">
      <alignment horizontal="center" vertical="center" wrapText="1"/>
    </xf>
    <xf numFmtId="0" fontId="15" fillId="0" borderId="1" xfId="0" applyFont="1" applyBorder="1" applyAlignment="1">
      <alignment vertical="center" wrapText="1"/>
    </xf>
    <xf numFmtId="0" fontId="17" fillId="0" borderId="1" xfId="0" applyFont="1" applyBorder="1" applyAlignment="1"/>
    <xf numFmtId="0" fontId="18" fillId="0" borderId="0" xfId="0" applyFont="1" applyAlignment="1"/>
    <xf numFmtId="0" fontId="15" fillId="0" borderId="0" xfId="0" applyFont="1" applyAlignment="1">
      <alignment horizontal="center" vertical="center" wrapText="1"/>
    </xf>
    <xf numFmtId="0" fontId="13" fillId="0" borderId="0" xfId="0" applyFont="1">
      <alignment vertical="center"/>
    </xf>
    <xf numFmtId="0" fontId="19" fillId="0" borderId="0" xfId="0" applyFont="1">
      <alignment vertical="center"/>
    </xf>
    <xf numFmtId="0" fontId="20" fillId="0" borderId="0" xfId="0" applyFont="1" applyAlignment="1"/>
    <xf numFmtId="0" fontId="21" fillId="0" borderId="0" xfId="0" applyFont="1" applyAlignment="1">
      <alignment vertical="top"/>
    </xf>
    <xf numFmtId="0" fontId="22" fillId="0" borderId="0" xfId="0" applyFont="1">
      <alignment vertical="center"/>
    </xf>
    <xf numFmtId="0" fontId="23" fillId="0" borderId="0" xfId="0" applyFont="1">
      <alignment vertical="center"/>
    </xf>
    <xf numFmtId="0" fontId="22" fillId="0" borderId="1" xfId="0" applyFont="1" applyBorder="1" applyAlignment="1">
      <alignment horizontal="center" vertical="center"/>
    </xf>
    <xf numFmtId="0" fontId="19" fillId="0" borderId="0" xfId="0" applyFont="1" applyAlignment="1">
      <alignment horizontal="center" vertical="center"/>
    </xf>
    <xf numFmtId="0" fontId="19" fillId="0" borderId="0" xfId="0" applyFont="1" applyAlignment="1"/>
    <xf numFmtId="0" fontId="24" fillId="0" borderId="0" xfId="0" applyFont="1" applyAlignment="1">
      <alignment horizontal="center" vertical="center"/>
    </xf>
    <xf numFmtId="0" fontId="21" fillId="0" borderId="0" xfId="0" applyFont="1">
      <alignment vertical="center"/>
    </xf>
    <xf numFmtId="0" fontId="25" fillId="0" borderId="0" xfId="0" applyFont="1">
      <alignment vertical="center"/>
    </xf>
    <xf numFmtId="0" fontId="21" fillId="0" borderId="0" xfId="0" applyFont="1" applyAlignment="1"/>
    <xf numFmtId="0" fontId="21" fillId="0" borderId="0" xfId="0" applyFont="1" applyAlignment="1">
      <alignment horizontal="center" vertical="center"/>
    </xf>
    <xf numFmtId="0" fontId="21" fillId="0" borderId="0" xfId="0" applyFont="1" applyAlignment="1">
      <alignment vertical="top" wrapText="1"/>
    </xf>
    <xf numFmtId="0" fontId="24" fillId="0" borderId="0" xfId="0" applyFont="1" applyAlignment="1">
      <alignment horizontal="center"/>
    </xf>
    <xf numFmtId="0" fontId="25" fillId="0" borderId="0" xfId="0" applyFont="1" applyAlignment="1">
      <alignment vertical="top"/>
    </xf>
    <xf numFmtId="0" fontId="21" fillId="0" borderId="0" xfId="0" applyFont="1" applyAlignment="1">
      <alignment horizontal="center"/>
    </xf>
    <xf numFmtId="0" fontId="25" fillId="0" borderId="0" xfId="0" applyFont="1" applyAlignment="1">
      <alignment vertical="top" wrapText="1"/>
    </xf>
    <xf numFmtId="0" fontId="25" fillId="0" borderId="0" xfId="0" applyFont="1" applyAlignment="1"/>
    <xf numFmtId="0" fontId="19" fillId="0" borderId="0" xfId="0" applyFont="1" applyAlignment="1">
      <alignment horizontal="left" vertical="center"/>
    </xf>
    <xf numFmtId="0" fontId="17" fillId="0" borderId="0" xfId="0" applyFont="1" applyAlignment="1">
      <alignment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Border="1" applyAlignment="1">
      <alignment wrapText="1"/>
    </xf>
    <xf numFmtId="0" fontId="28" fillId="5" borderId="0" xfId="0" applyFont="1" applyFill="1" applyAlignment="1"/>
    <xf numFmtId="0" fontId="30" fillId="0" borderId="0" xfId="0" applyFont="1">
      <alignment vertical="center"/>
    </xf>
    <xf numFmtId="0" fontId="28" fillId="3" borderId="0" xfId="0" applyFont="1" applyFill="1" applyAlignment="1"/>
    <xf numFmtId="0" fontId="30" fillId="3" borderId="0" xfId="0" applyFont="1" applyFill="1">
      <alignment vertical="center"/>
    </xf>
    <xf numFmtId="0" fontId="0" fillId="3" borderId="0" xfId="0" applyFill="1">
      <alignment vertical="center"/>
    </xf>
    <xf numFmtId="0" fontId="5" fillId="5" borderId="0" xfId="0" applyFont="1" applyFill="1" applyAlignment="1">
      <alignment horizontal="left"/>
    </xf>
    <xf numFmtId="0" fontId="5" fillId="5" borderId="0" xfId="0" applyFont="1" applyFill="1" applyAlignment="1"/>
    <xf numFmtId="0" fontId="4" fillId="5" borderId="0" xfId="0" applyFont="1" applyFill="1" applyAlignment="1"/>
    <xf numFmtId="0" fontId="30" fillId="5" borderId="0" xfId="0" applyFont="1" applyFill="1">
      <alignment vertical="center"/>
    </xf>
    <xf numFmtId="0" fontId="0" fillId="5" borderId="0" xfId="0" applyFill="1">
      <alignment vertical="center"/>
    </xf>
    <xf numFmtId="0" fontId="17" fillId="3" borderId="0" xfId="0" applyFont="1" applyFill="1" applyAlignment="1"/>
    <xf numFmtId="0" fontId="20" fillId="3" borderId="0" xfId="0" applyFont="1" applyFill="1" applyAlignment="1"/>
    <xf numFmtId="0" fontId="0" fillId="4" borderId="0" xfId="0" applyFill="1">
      <alignment vertical="center"/>
    </xf>
    <xf numFmtId="0" fontId="30" fillId="4" borderId="0" xfId="0" applyFont="1" applyFill="1">
      <alignment vertical="center"/>
    </xf>
    <xf numFmtId="0" fontId="30" fillId="3" borderId="0" xfId="0" applyFont="1" applyFill="1" applyAlignment="1"/>
    <xf numFmtId="0" fontId="32" fillId="3" borderId="0" xfId="0" applyFont="1" applyFill="1" applyAlignment="1"/>
    <xf numFmtId="0" fontId="30" fillId="6" borderId="0" xfId="0" applyFont="1" applyFill="1">
      <alignment vertical="center"/>
    </xf>
    <xf numFmtId="0" fontId="0" fillId="6" borderId="0" xfId="0" applyFill="1">
      <alignment vertical="center"/>
    </xf>
    <xf numFmtId="0" fontId="30" fillId="7" borderId="0" xfId="0" applyFont="1" applyFill="1">
      <alignment vertical="center"/>
    </xf>
    <xf numFmtId="0" fontId="0" fillId="7" borderId="0" xfId="0" applyFill="1">
      <alignment vertical="center"/>
    </xf>
    <xf numFmtId="0" fontId="30" fillId="8" borderId="0" xfId="0" applyFont="1" applyFill="1" applyAlignment="1"/>
    <xf numFmtId="0" fontId="28" fillId="8" borderId="0" xfId="0" applyFont="1" applyFill="1" applyAlignment="1"/>
    <xf numFmtId="0" fontId="0" fillId="8" borderId="0" xfId="0" applyFill="1">
      <alignment vertical="center"/>
    </xf>
    <xf numFmtId="0" fontId="30" fillId="8" borderId="0" xfId="0" applyFont="1" applyFill="1">
      <alignment vertical="center"/>
    </xf>
    <xf numFmtId="0" fontId="33" fillId="8" borderId="0" xfId="0" applyFont="1" applyFill="1" applyAlignment="1"/>
    <xf numFmtId="0" fontId="30" fillId="8" borderId="0" xfId="0" applyFont="1" applyFill="1" applyBorder="1" applyAlignment="1"/>
    <xf numFmtId="0" fontId="31" fillId="8" borderId="0" xfId="0" applyFont="1" applyFill="1" applyAlignment="1"/>
    <xf numFmtId="0" fontId="32" fillId="8" borderId="0" xfId="0" applyFont="1" applyFill="1" applyAlignment="1"/>
    <xf numFmtId="0" fontId="32" fillId="8" borderId="0" xfId="0" applyFont="1" applyFill="1" applyBorder="1" applyAlignment="1"/>
    <xf numFmtId="0" fontId="2" fillId="0" borderId="0" xfId="0" applyFont="1" applyAlignment="1">
      <alignment horizontal="left"/>
    </xf>
    <xf numFmtId="0" fontId="5" fillId="0" borderId="0" xfId="0" applyFont="1" applyAlignment="1">
      <alignment horizontal="center" vertical="center"/>
    </xf>
    <xf numFmtId="0" fontId="5" fillId="0" borderId="0" xfId="0" applyFont="1" applyAlignment="1">
      <alignment horizontal="left" vertical="center"/>
    </xf>
    <xf numFmtId="0" fontId="16" fillId="5" borderId="1" xfId="0" applyFont="1" applyFill="1" applyBorder="1" applyAlignment="1">
      <alignment horizontal="center" vertical="center" wrapText="1"/>
    </xf>
    <xf numFmtId="0" fontId="5" fillId="0" borderId="0" xfId="0" applyFont="1" applyAlignment="1">
      <alignment vertical="center"/>
    </xf>
    <xf numFmtId="0" fontId="5" fillId="0" borderId="0" xfId="0" applyFont="1" applyAlignment="1">
      <alignment horizontal="left" vertical="top" wrapText="1"/>
    </xf>
    <xf numFmtId="0" fontId="5" fillId="0" borderId="0" xfId="0" applyFont="1" applyAlignment="1">
      <alignment horizontal="left" wrapText="1"/>
    </xf>
    <xf numFmtId="0" fontId="5" fillId="5" borderId="0" xfId="0" applyFont="1" applyFill="1" applyAlignment="1">
      <alignment horizontal="center"/>
    </xf>
    <xf numFmtId="0" fontId="2" fillId="0" borderId="0" xfId="0" applyFont="1" applyAlignment="1">
      <alignment horizontal="left"/>
    </xf>
    <xf numFmtId="0" fontId="5"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9" fillId="0" borderId="0" xfId="0" applyFont="1" applyAlignment="1">
      <alignment horizontal="center" vertical="center"/>
    </xf>
    <xf numFmtId="0" fontId="5" fillId="0" borderId="0" xfId="0" applyFont="1" applyAlignment="1">
      <alignment horizontal="center" vertical="center"/>
    </xf>
    <xf numFmtId="0" fontId="11" fillId="0" borderId="0" xfId="0" applyFont="1" applyAlignment="1">
      <alignment horizontal="center" vertical="center"/>
    </xf>
    <xf numFmtId="0" fontId="5" fillId="0" borderId="0" xfId="0" applyFont="1" applyAlignment="1">
      <alignment horizontal="right" vertical="center"/>
    </xf>
    <xf numFmtId="0" fontId="5" fillId="0" borderId="0" xfId="0" applyFont="1" applyAlignment="1">
      <alignment horizontal="left" vertical="center"/>
    </xf>
    <xf numFmtId="0" fontId="37" fillId="0" borderId="1" xfId="0" applyFont="1" applyBorder="1" applyAlignment="1">
      <alignment vertical="center" wrapText="1"/>
    </xf>
    <xf numFmtId="0" fontId="21" fillId="0" borderId="1" xfId="0" applyFont="1" applyBorder="1" applyAlignment="1">
      <alignment horizontal="center" vertical="center"/>
    </xf>
    <xf numFmtId="0" fontId="36" fillId="0" borderId="1" xfId="0" applyFont="1" applyBorder="1" applyAlignment="1">
      <alignment horizontal="center" vertical="center" wrapText="1"/>
    </xf>
    <xf numFmtId="0" fontId="21" fillId="0" borderId="0" xfId="0" applyFont="1" applyAlignment="1">
      <alignment horizontal="center" vertical="top" wrapText="1"/>
    </xf>
    <xf numFmtId="0" fontId="26" fillId="0" borderId="1" xfId="0" applyFont="1" applyBorder="1" applyAlignment="1">
      <alignment horizontal="center" vertical="center" wrapText="1"/>
    </xf>
    <xf numFmtId="0" fontId="21" fillId="0" borderId="0" xfId="0" applyFont="1" applyAlignment="1">
      <alignment horizontal="center" vertical="top"/>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25" fillId="0" borderId="1" xfId="0" applyFont="1" applyBorder="1" applyAlignment="1">
      <alignment horizontal="center" vertical="center"/>
    </xf>
    <xf numFmtId="0" fontId="21" fillId="0" borderId="8" xfId="0" applyFont="1" applyBorder="1" applyAlignment="1">
      <alignment horizontal="center" vertical="center"/>
    </xf>
    <xf numFmtId="0" fontId="21" fillId="0" borderId="5" xfId="0" applyFont="1" applyBorder="1" applyAlignment="1">
      <alignment horizontal="center" vertical="center"/>
    </xf>
    <xf numFmtId="0" fontId="21" fillId="0" borderId="9" xfId="0" applyFont="1" applyBorder="1" applyAlignment="1">
      <alignment horizontal="center" vertical="center"/>
    </xf>
    <xf numFmtId="0" fontId="21" fillId="0" borderId="11" xfId="0" applyFont="1" applyBorder="1" applyAlignment="1">
      <alignment horizontal="center" vertical="center"/>
    </xf>
    <xf numFmtId="0" fontId="21" fillId="0" borderId="7" xfId="0" applyFont="1" applyBorder="1" applyAlignment="1">
      <alignment horizontal="center" vertical="center"/>
    </xf>
    <xf numFmtId="0" fontId="21" fillId="0" borderId="12" xfId="0" applyFont="1" applyBorder="1" applyAlignment="1">
      <alignment horizontal="center" vertical="center"/>
    </xf>
    <xf numFmtId="0" fontId="28" fillId="0" borderId="1" xfId="0" applyFont="1" applyBorder="1" applyAlignment="1"/>
    <xf numFmtId="0" fontId="21" fillId="0" borderId="8"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12" xfId="0" applyFont="1" applyBorder="1" applyAlignment="1">
      <alignment horizontal="center" vertical="center" wrapText="1"/>
    </xf>
    <xf numFmtId="0" fontId="22" fillId="0" borderId="6" xfId="0" applyFont="1" applyBorder="1" applyAlignment="1">
      <alignment horizontal="center" vertical="center"/>
    </xf>
    <xf numFmtId="0" fontId="22" fillId="0" borderId="0" xfId="0" applyFont="1" applyAlignment="1">
      <alignment horizontal="center" vertical="center"/>
    </xf>
    <xf numFmtId="0" fontId="37" fillId="0" borderId="2" xfId="0" applyFont="1" applyBorder="1" applyAlignment="1">
      <alignment horizontal="left" vertical="center" wrapText="1"/>
    </xf>
    <xf numFmtId="0" fontId="37" fillId="0" borderId="3" xfId="0" applyFont="1" applyBorder="1" applyAlignment="1">
      <alignment horizontal="left" vertical="center" wrapText="1"/>
    </xf>
    <xf numFmtId="0" fontId="37" fillId="0" borderId="4" xfId="0" applyFont="1" applyBorder="1" applyAlignment="1">
      <alignment horizontal="left" vertical="center" wrapText="1"/>
    </xf>
    <xf numFmtId="0" fontId="22" fillId="0" borderId="1" xfId="0" applyFont="1" applyBorder="1" applyAlignment="1">
      <alignment vertical="center" wrapText="1"/>
    </xf>
    <xf numFmtId="0" fontId="4" fillId="0" borderId="1" xfId="0" applyFont="1" applyBorder="1" applyAlignment="1">
      <alignment horizontal="justify" vertical="center" wrapText="1"/>
    </xf>
    <xf numFmtId="0" fontId="22" fillId="0" borderId="0" xfId="0" applyFont="1" applyAlignment="1">
      <alignment horizontal="left" vertic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0" xfId="0" applyFont="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 xfId="0" applyFont="1" applyBorder="1" applyAlignment="1">
      <alignment horizontal="center" vertical="center"/>
    </xf>
    <xf numFmtId="0" fontId="14" fillId="0" borderId="8" xfId="0" applyFont="1" applyBorder="1" applyAlignment="1">
      <alignment horizontal="left" vertical="center" wrapText="1"/>
    </xf>
    <xf numFmtId="0" fontId="14" fillId="0" borderId="5" xfId="0" applyFont="1" applyBorder="1" applyAlignment="1">
      <alignment horizontal="left" vertical="center" wrapText="1"/>
    </xf>
    <xf numFmtId="0" fontId="14" fillId="0" borderId="9" xfId="0" applyFont="1" applyBorder="1" applyAlignment="1">
      <alignment horizontal="left" vertical="center" wrapText="1"/>
    </xf>
    <xf numFmtId="0" fontId="14" fillId="0" borderId="11" xfId="0" applyFont="1" applyBorder="1" applyAlignment="1">
      <alignment horizontal="left" vertical="center" wrapText="1"/>
    </xf>
    <xf numFmtId="0" fontId="14" fillId="0" borderId="7" xfId="0" applyFont="1" applyBorder="1" applyAlignment="1">
      <alignment horizontal="left" vertical="center" wrapText="1"/>
    </xf>
    <xf numFmtId="0" fontId="14" fillId="0" borderId="12" xfId="0" applyFont="1" applyBorder="1" applyAlignment="1">
      <alignment horizontal="left" vertical="center" wrapText="1"/>
    </xf>
    <xf numFmtId="0" fontId="14"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21" fillId="0" borderId="0" xfId="0" applyFont="1" applyAlignment="1">
      <alignment horizontal="center" vertical="center"/>
    </xf>
    <xf numFmtId="0" fontId="12" fillId="0" borderId="7" xfId="0" applyFont="1" applyBorder="1" applyAlignment="1">
      <alignment horizontal="center" vertical="center"/>
    </xf>
    <xf numFmtId="0" fontId="10" fillId="0" borderId="1" xfId="0" applyFont="1" applyBorder="1" applyAlignment="1">
      <alignment horizontal="center" vertical="center" wrapText="1"/>
    </xf>
    <xf numFmtId="0" fontId="21" fillId="3" borderId="0" xfId="0" applyFont="1" applyFill="1" applyAlignment="1">
      <alignment horizontal="center" vertical="top" wrapText="1"/>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1" fillId="0" borderId="0" xfId="0" applyFont="1" applyAlignment="1">
      <alignment horizontal="center"/>
    </xf>
    <xf numFmtId="0" fontId="13" fillId="0" borderId="1" xfId="0" applyFont="1" applyBorder="1" applyAlignment="1">
      <alignment horizontal="center" vertical="center" textRotation="90" wrapText="1"/>
    </xf>
    <xf numFmtId="0" fontId="22" fillId="0" borderId="1" xfId="0" applyFont="1" applyBorder="1" applyAlignment="1">
      <alignment horizontal="center" vertical="center"/>
    </xf>
    <xf numFmtId="0" fontId="12" fillId="0" borderId="0" xfId="0" applyFont="1" applyAlignment="1">
      <alignment horizontal="center"/>
    </xf>
    <xf numFmtId="0" fontId="21" fillId="0" borderId="1" xfId="0" applyFont="1" applyBorder="1" applyAlignment="1">
      <alignment horizontal="center" vertical="center" wrapText="1"/>
    </xf>
    <xf numFmtId="0" fontId="14" fillId="0" borderId="1" xfId="0" applyFont="1" applyBorder="1" applyAlignment="1">
      <alignment horizontal="center" vertical="center" textRotation="90" wrapText="1"/>
    </xf>
    <xf numFmtId="0" fontId="27" fillId="0" borderId="1" xfId="0" applyFont="1" applyBorder="1" applyAlignment="1">
      <alignment horizontal="center" vertical="center" wrapText="1"/>
    </xf>
    <xf numFmtId="0" fontId="14" fillId="0" borderId="1" xfId="0" applyFont="1" applyBorder="1" applyAlignment="1">
      <alignment horizontal="center" vertical="center"/>
    </xf>
    <xf numFmtId="0" fontId="14" fillId="2" borderId="1" xfId="0" applyFont="1" applyFill="1" applyBorder="1" applyAlignment="1">
      <alignment vertical="center" wrapText="1"/>
    </xf>
    <xf numFmtId="0" fontId="29" fillId="0" borderId="1" xfId="0" applyFont="1" applyBorder="1" applyAlignment="1">
      <alignment horizontal="center" vertical="center" wrapText="1"/>
    </xf>
    <xf numFmtId="0" fontId="22" fillId="3" borderId="1"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2" xfId="0" applyFont="1" applyBorder="1" applyAlignment="1">
      <alignment horizontal="center" vertical="center" wrapText="1"/>
    </xf>
    <xf numFmtId="0" fontId="5" fillId="0" borderId="35" xfId="0" applyFont="1" applyBorder="1" applyAlignment="1">
      <alignment horizontal="left" vertical="center" wrapText="1"/>
    </xf>
    <xf numFmtId="0" fontId="5" fillId="0" borderId="32" xfId="0" applyFont="1" applyBorder="1" applyAlignment="1">
      <alignment horizontal="left" vertical="center" wrapText="1"/>
    </xf>
    <xf numFmtId="0" fontId="19" fillId="0" borderId="35" xfId="0" applyFont="1" applyBorder="1" applyAlignment="1">
      <alignment horizontal="center" wrapText="1"/>
    </xf>
    <xf numFmtId="0" fontId="19" fillId="0" borderId="32" xfId="0" applyFont="1" applyBorder="1" applyAlignment="1">
      <alignment horizontal="center" wrapText="1"/>
    </xf>
    <xf numFmtId="0" fontId="13" fillId="5" borderId="22" xfId="0" applyFont="1" applyFill="1" applyBorder="1" applyAlignment="1">
      <alignment horizontal="center" vertical="center"/>
    </xf>
    <xf numFmtId="49" fontId="13" fillId="5" borderId="23" xfId="0" applyNumberFormat="1" applyFont="1" applyFill="1" applyBorder="1" applyAlignment="1">
      <alignment horizontal="center" vertical="center" wrapText="1"/>
    </xf>
    <xf numFmtId="0" fontId="13" fillId="5" borderId="24" xfId="0" applyFont="1" applyFill="1" applyBorder="1" applyAlignment="1">
      <alignment horizontal="left" vertical="center" wrapText="1"/>
    </xf>
    <xf numFmtId="0" fontId="44" fillId="5" borderId="16" xfId="0" applyFont="1" applyFill="1" applyBorder="1" applyAlignment="1">
      <alignment horizontal="center" vertical="center" wrapText="1"/>
    </xf>
    <xf numFmtId="0" fontId="44" fillId="5" borderId="17" xfId="0" applyFont="1" applyFill="1" applyBorder="1" applyAlignment="1">
      <alignment horizontal="center" vertical="center" wrapText="1"/>
    </xf>
    <xf numFmtId="0" fontId="44" fillId="5" borderId="43" xfId="0" applyFont="1" applyFill="1" applyBorder="1" applyAlignment="1">
      <alignment horizontal="center" vertical="center" wrapText="1"/>
    </xf>
    <xf numFmtId="0" fontId="44" fillId="5" borderId="44"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5" borderId="19"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45" fillId="5" borderId="20" xfId="0" applyFont="1" applyFill="1" applyBorder="1" applyAlignment="1">
      <alignment horizontal="center" vertical="center" wrapText="1"/>
    </xf>
    <xf numFmtId="0" fontId="44" fillId="5" borderId="28" xfId="0" applyFont="1" applyFill="1" applyBorder="1" applyAlignment="1">
      <alignment horizontal="center" vertical="center" wrapText="1"/>
    </xf>
    <xf numFmtId="0" fontId="44" fillId="5" borderId="0" xfId="0" applyFont="1" applyFill="1" applyBorder="1" applyAlignment="1">
      <alignment horizontal="center" vertical="center" wrapText="1"/>
    </xf>
    <xf numFmtId="0" fontId="44" fillId="5" borderId="10" xfId="0" applyFont="1" applyFill="1" applyBorder="1" applyAlignment="1">
      <alignment horizontal="center" vertical="center" wrapText="1"/>
    </xf>
    <xf numFmtId="0" fontId="44" fillId="5" borderId="6"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27" xfId="0" applyFont="1" applyFill="1" applyBorder="1" applyAlignment="1">
      <alignment horizontal="center" vertical="center" wrapText="1"/>
    </xf>
    <xf numFmtId="0" fontId="13" fillId="5" borderId="31" xfId="0" applyFont="1" applyFill="1" applyBorder="1" applyAlignment="1">
      <alignment horizontal="center" vertical="center"/>
    </xf>
    <xf numFmtId="49" fontId="13" fillId="5" borderId="32" xfId="0" applyNumberFormat="1" applyFont="1" applyFill="1" applyBorder="1" applyAlignment="1">
      <alignment horizontal="center" vertical="center" wrapText="1"/>
    </xf>
    <xf numFmtId="0" fontId="13" fillId="5" borderId="33" xfId="0" applyFont="1" applyFill="1" applyBorder="1" applyAlignment="1">
      <alignment horizontal="left" vertical="center" wrapText="1"/>
    </xf>
    <xf numFmtId="0" fontId="44" fillId="5" borderId="25" xfId="0" applyFont="1" applyFill="1" applyBorder="1" applyAlignment="1">
      <alignment horizontal="center" vertical="center" wrapText="1"/>
    </xf>
    <xf numFmtId="0" fontId="44" fillId="5" borderId="7" xfId="0" applyFont="1" applyFill="1" applyBorder="1" applyAlignment="1">
      <alignment horizontal="center" vertical="center" wrapText="1"/>
    </xf>
    <xf numFmtId="0" fontId="44" fillId="5" borderId="12" xfId="0" applyFont="1" applyFill="1" applyBorder="1" applyAlignment="1">
      <alignment horizontal="center" vertical="center" wrapText="1"/>
    </xf>
    <xf numFmtId="0" fontId="44" fillId="5" borderId="11" xfId="0" applyFont="1" applyFill="1" applyBorder="1" applyAlignment="1">
      <alignment horizontal="center" vertical="center" wrapText="1"/>
    </xf>
    <xf numFmtId="0" fontId="13" fillId="5" borderId="33" xfId="0" applyFont="1" applyFill="1" applyBorder="1" applyAlignment="1">
      <alignment horizontal="center" vertical="center" wrapText="1"/>
    </xf>
    <xf numFmtId="0" fontId="46" fillId="5" borderId="26"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5" borderId="46" xfId="0" applyFont="1" applyFill="1" applyBorder="1" applyAlignment="1">
      <alignment horizontal="left" vertical="center" wrapText="1"/>
    </xf>
    <xf numFmtId="0" fontId="44" fillId="5" borderId="30" xfId="0" applyFont="1" applyFill="1" applyBorder="1" applyAlignment="1">
      <alignment horizontal="center" vertical="center" wrapText="1"/>
    </xf>
    <xf numFmtId="0" fontId="44" fillId="5" borderId="5" xfId="0" applyFont="1" applyFill="1" applyBorder="1" applyAlignment="1">
      <alignment horizontal="center" vertical="center" wrapText="1"/>
    </xf>
    <xf numFmtId="0" fontId="44" fillId="5" borderId="9" xfId="0" applyFont="1" applyFill="1" applyBorder="1" applyAlignment="1">
      <alignment horizontal="center" vertical="center" wrapText="1"/>
    </xf>
    <xf numFmtId="0" fontId="44" fillId="5" borderId="8" xfId="0" quotePrefix="1" applyFont="1" applyFill="1" applyBorder="1" applyAlignment="1">
      <alignment horizontal="center" vertical="center" wrapText="1"/>
    </xf>
    <xf numFmtId="0" fontId="13" fillId="5" borderId="46" xfId="0" applyFont="1" applyFill="1" applyBorder="1" applyAlignment="1">
      <alignment horizontal="center" vertical="center" wrapText="1"/>
    </xf>
    <xf numFmtId="0" fontId="44" fillId="5" borderId="1"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45" fillId="5" borderId="2" xfId="0" applyFont="1" applyFill="1" applyBorder="1" applyAlignment="1">
      <alignment horizontal="center" vertical="center" wrapText="1"/>
    </xf>
    <xf numFmtId="0" fontId="45" fillId="5" borderId="27" xfId="0" applyFont="1" applyFill="1" applyBorder="1" applyAlignment="1">
      <alignment horizontal="center" vertical="center" wrapText="1"/>
    </xf>
    <xf numFmtId="0" fontId="13" fillId="5" borderId="32" xfId="0" applyFont="1" applyFill="1" applyBorder="1" applyAlignment="1">
      <alignment horizontal="center" vertical="center" wrapText="1"/>
    </xf>
    <xf numFmtId="0" fontId="13" fillId="5" borderId="35" xfId="0" applyFont="1" applyFill="1" applyBorder="1" applyAlignment="1">
      <alignment horizontal="left" vertical="center" wrapText="1"/>
    </xf>
    <xf numFmtId="0" fontId="44" fillId="5" borderId="0" xfId="0" applyFont="1" applyFill="1" applyAlignment="1">
      <alignment horizontal="center" vertical="center" wrapText="1"/>
    </xf>
    <xf numFmtId="0" fontId="13" fillId="5" borderId="32"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45" fillId="5" borderId="32" xfId="0" applyFont="1" applyFill="1" applyBorder="1" applyAlignment="1">
      <alignment vertical="center" wrapText="1"/>
    </xf>
    <xf numFmtId="0" fontId="45" fillId="5" borderId="11" xfId="0" applyFont="1" applyFill="1" applyBorder="1" applyAlignment="1">
      <alignment vertical="center" wrapText="1"/>
    </xf>
    <xf numFmtId="0" fontId="45" fillId="5" borderId="33" xfId="0" applyFont="1" applyFill="1" applyBorder="1" applyAlignment="1">
      <alignment vertical="center" wrapText="1"/>
    </xf>
    <xf numFmtId="0" fontId="13" fillId="5" borderId="23" xfId="0" applyFont="1" applyFill="1" applyBorder="1" applyAlignment="1">
      <alignment horizontal="left" vertical="center" wrapText="1"/>
    </xf>
    <xf numFmtId="0" fontId="13" fillId="5" borderId="4"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45" fillId="5" borderId="1" xfId="0" applyFont="1" applyFill="1" applyBorder="1" applyAlignment="1">
      <alignment vertical="center" wrapText="1"/>
    </xf>
    <xf numFmtId="0" fontId="45" fillId="5" borderId="2" xfId="0" applyFont="1" applyFill="1" applyBorder="1" applyAlignment="1">
      <alignment vertical="center" wrapText="1"/>
    </xf>
    <xf numFmtId="0" fontId="45" fillId="5" borderId="27" xfId="0" applyFont="1" applyFill="1" applyBorder="1" applyAlignment="1">
      <alignment vertical="center" wrapText="1"/>
    </xf>
    <xf numFmtId="0" fontId="13" fillId="5" borderId="32" xfId="0" applyFont="1" applyFill="1" applyBorder="1" applyAlignment="1">
      <alignment horizontal="left" vertical="center" wrapText="1"/>
    </xf>
    <xf numFmtId="0" fontId="44" fillId="5" borderId="8"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47" fillId="5" borderId="33" xfId="0" applyFont="1" applyFill="1" applyBorder="1" applyAlignment="1">
      <alignment horizontal="center" vertical="center" wrapText="1"/>
    </xf>
    <xf numFmtId="0" fontId="13" fillId="5" borderId="64" xfId="0" applyFont="1" applyFill="1" applyBorder="1" applyAlignment="1">
      <alignment horizontal="center" vertical="center" wrapText="1"/>
    </xf>
    <xf numFmtId="0" fontId="47" fillId="5" borderId="35" xfId="0" applyFont="1" applyFill="1" applyBorder="1" applyAlignment="1">
      <alignment horizontal="center" vertical="center" wrapText="1"/>
    </xf>
    <xf numFmtId="0" fontId="13" fillId="5" borderId="31" xfId="0" applyFont="1" applyFill="1" applyBorder="1" applyAlignment="1">
      <alignment horizontal="center" vertical="center" wrapText="1"/>
    </xf>
    <xf numFmtId="0" fontId="48" fillId="5" borderId="35" xfId="0" applyFont="1" applyFill="1" applyBorder="1" applyAlignment="1">
      <alignment horizontal="center" vertical="center" wrapText="1"/>
    </xf>
    <xf numFmtId="0" fontId="13" fillId="5" borderId="35" xfId="0" applyFont="1" applyFill="1" applyBorder="1" applyAlignment="1">
      <alignment horizontal="center" vertical="center" wrapText="1"/>
    </xf>
    <xf numFmtId="0" fontId="13" fillId="5" borderId="33" xfId="0" applyFont="1" applyFill="1" applyBorder="1" applyAlignment="1">
      <alignment horizontal="center" vertical="center" wrapText="1"/>
    </xf>
    <xf numFmtId="0" fontId="47" fillId="5" borderId="27" xfId="0" applyFont="1" applyFill="1" applyBorder="1" applyAlignment="1">
      <alignment horizontal="center" vertical="center" wrapText="1"/>
    </xf>
    <xf numFmtId="0" fontId="47" fillId="5" borderId="23" xfId="0" applyFont="1" applyFill="1" applyBorder="1" applyAlignment="1">
      <alignment horizontal="center" vertical="center" wrapText="1"/>
    </xf>
    <xf numFmtId="0" fontId="13" fillId="5" borderId="23" xfId="0" applyFont="1" applyFill="1" applyBorder="1" applyAlignment="1">
      <alignment horizontal="center" vertical="center" wrapText="1"/>
    </xf>
    <xf numFmtId="0" fontId="13" fillId="5" borderId="6" xfId="0" applyFont="1" applyFill="1" applyBorder="1" applyAlignment="1">
      <alignment horizontal="center" vertical="center" wrapText="1"/>
    </xf>
    <xf numFmtId="165" fontId="12" fillId="5" borderId="35" xfId="0" applyNumberFormat="1" applyFont="1" applyFill="1" applyBorder="1" applyAlignment="1">
      <alignment horizontal="center" vertical="center" wrapText="1"/>
    </xf>
    <xf numFmtId="0" fontId="12" fillId="5" borderId="23" xfId="0" applyFont="1" applyFill="1" applyBorder="1" applyAlignment="1">
      <alignment horizontal="center" vertical="center" wrapText="1"/>
    </xf>
    <xf numFmtId="0" fontId="12" fillId="5" borderId="35" xfId="0" applyFont="1" applyFill="1" applyBorder="1" applyAlignment="1">
      <alignment horizontal="center" vertical="center" wrapText="1"/>
    </xf>
    <xf numFmtId="0" fontId="12" fillId="5" borderId="6" xfId="0" applyFont="1" applyFill="1" applyBorder="1" applyAlignment="1">
      <alignment horizontal="center" vertical="center" wrapText="1"/>
    </xf>
    <xf numFmtId="0" fontId="46" fillId="5" borderId="2" xfId="0" applyFont="1" applyFill="1" applyBorder="1" applyAlignment="1">
      <alignment horizontal="center" vertical="center" wrapText="1"/>
    </xf>
    <xf numFmtId="165" fontId="13" fillId="5" borderId="31" xfId="0" applyNumberFormat="1" applyFont="1" applyFill="1" applyBorder="1" applyAlignment="1">
      <alignment horizontal="center" vertical="center" wrapText="1"/>
    </xf>
    <xf numFmtId="165" fontId="13" fillId="5" borderId="32" xfId="0" applyNumberFormat="1" applyFont="1" applyFill="1" applyBorder="1" applyAlignment="1">
      <alignment horizontal="center" vertical="center" wrapText="1"/>
    </xf>
    <xf numFmtId="165" fontId="13" fillId="5" borderId="1" xfId="0" applyNumberFormat="1" applyFont="1" applyFill="1" applyBorder="1" applyAlignment="1">
      <alignment horizontal="center" vertical="center" wrapText="1"/>
    </xf>
    <xf numFmtId="165" fontId="13" fillId="5" borderId="27" xfId="0" applyNumberFormat="1" applyFont="1" applyFill="1" applyBorder="1" applyAlignment="1">
      <alignment horizontal="center" vertical="center" wrapText="1"/>
    </xf>
    <xf numFmtId="165" fontId="12" fillId="5" borderId="23" xfId="0" applyNumberFormat="1" applyFont="1" applyFill="1" applyBorder="1" applyAlignment="1">
      <alignment horizontal="center" vertical="center" wrapText="1"/>
    </xf>
    <xf numFmtId="165" fontId="13" fillId="5" borderId="26" xfId="0" applyNumberFormat="1" applyFont="1" applyFill="1" applyBorder="1" applyAlignment="1">
      <alignment horizontal="center" vertical="center" wrapText="1"/>
    </xf>
    <xf numFmtId="165" fontId="12" fillId="5" borderId="32" xfId="0" applyNumberFormat="1" applyFont="1" applyFill="1" applyBorder="1" applyAlignment="1">
      <alignment horizontal="center" vertical="center" wrapText="1"/>
    </xf>
    <xf numFmtId="0" fontId="12" fillId="5" borderId="32" xfId="0" applyFont="1" applyFill="1" applyBorder="1" applyAlignment="1">
      <alignment horizontal="center" vertical="center" wrapText="1"/>
    </xf>
    <xf numFmtId="0" fontId="12" fillId="5" borderId="11" xfId="0" applyFont="1" applyFill="1" applyBorder="1" applyAlignment="1">
      <alignment horizontal="center" vertical="center" wrapText="1"/>
    </xf>
    <xf numFmtId="0" fontId="46" fillId="5" borderId="4" xfId="0" applyFont="1" applyFill="1" applyBorder="1" applyAlignment="1">
      <alignment horizontal="center" vertical="center" wrapText="1"/>
    </xf>
    <xf numFmtId="165" fontId="13" fillId="5" borderId="35" xfId="0" applyNumberFormat="1" applyFont="1" applyFill="1" applyBorder="1" applyAlignment="1">
      <alignment horizontal="center" vertical="center" wrapText="1"/>
    </xf>
    <xf numFmtId="165" fontId="13" fillId="5" borderId="46" xfId="0" applyNumberFormat="1" applyFont="1" applyFill="1" applyBorder="1" applyAlignment="1">
      <alignment horizontal="center" vertical="center" wrapText="1"/>
    </xf>
    <xf numFmtId="0" fontId="13" fillId="5" borderId="34" xfId="0" applyFont="1" applyFill="1" applyBorder="1" applyAlignment="1">
      <alignment horizontal="center" vertical="center"/>
    </xf>
    <xf numFmtId="0" fontId="13" fillId="5" borderId="11" xfId="0" applyFont="1" applyFill="1" applyBorder="1" applyAlignment="1">
      <alignment horizontal="center" vertical="center" wrapText="1"/>
    </xf>
    <xf numFmtId="0" fontId="47" fillId="5" borderId="2" xfId="0" applyFont="1" applyFill="1" applyBorder="1" applyAlignment="1">
      <alignment horizontal="center" vertical="center" wrapText="1"/>
    </xf>
    <xf numFmtId="49" fontId="44" fillId="5" borderId="35" xfId="0" applyNumberFormat="1" applyFont="1" applyFill="1" applyBorder="1" applyAlignment="1">
      <alignment horizontal="center" vertical="center" wrapText="1"/>
    </xf>
    <xf numFmtId="49" fontId="44" fillId="5" borderId="23" xfId="0" applyNumberFormat="1" applyFont="1" applyFill="1" applyBorder="1" applyAlignment="1">
      <alignment horizontal="center" vertical="center" wrapText="1"/>
    </xf>
    <xf numFmtId="49" fontId="44" fillId="5" borderId="32" xfId="0" applyNumberFormat="1" applyFont="1" applyFill="1" applyBorder="1" applyAlignment="1">
      <alignment horizontal="center" vertical="center" wrapText="1"/>
    </xf>
    <xf numFmtId="0" fontId="46" fillId="5" borderId="36" xfId="0" applyFont="1" applyFill="1" applyBorder="1" applyAlignment="1">
      <alignment horizontal="center" vertical="center" wrapText="1"/>
    </xf>
    <xf numFmtId="0" fontId="46" fillId="5" borderId="37" xfId="0" applyFont="1" applyFill="1" applyBorder="1" applyAlignment="1">
      <alignment horizontal="center" vertical="center" wrapText="1"/>
    </xf>
    <xf numFmtId="0" fontId="47" fillId="5" borderId="37" xfId="0" applyFont="1" applyFill="1" applyBorder="1" applyAlignment="1">
      <alignment horizontal="center" vertical="center" wrapText="1"/>
    </xf>
    <xf numFmtId="0" fontId="13" fillId="5" borderId="59" xfId="0" applyFont="1" applyFill="1" applyBorder="1" applyAlignment="1">
      <alignment horizontal="center" vertical="center" wrapText="1"/>
    </xf>
    <xf numFmtId="0" fontId="13" fillId="5" borderId="38" xfId="0" applyFont="1" applyFill="1" applyBorder="1" applyAlignment="1">
      <alignment horizontal="center" vertical="center" wrapText="1"/>
    </xf>
    <xf numFmtId="165" fontId="13" fillId="5" borderId="34" xfId="0" applyNumberFormat="1" applyFont="1" applyFill="1" applyBorder="1" applyAlignment="1">
      <alignment horizontal="center" vertical="center" wrapText="1"/>
    </xf>
    <xf numFmtId="0" fontId="12" fillId="5" borderId="39" xfId="0" applyFont="1" applyFill="1" applyBorder="1" applyAlignment="1">
      <alignment horizontal="center" vertical="center"/>
    </xf>
    <xf numFmtId="0" fontId="12" fillId="5" borderId="40" xfId="0" applyFont="1" applyFill="1" applyBorder="1" applyAlignment="1">
      <alignment horizontal="center" vertical="center"/>
    </xf>
    <xf numFmtId="0" fontId="12" fillId="5" borderId="41" xfId="0" applyFont="1" applyFill="1" applyBorder="1" applyAlignment="1">
      <alignment horizontal="center" vertical="center"/>
    </xf>
    <xf numFmtId="0" fontId="12" fillId="5" borderId="48" xfId="0" applyFont="1" applyFill="1" applyBorder="1" applyAlignment="1">
      <alignment horizontal="center" vertical="center"/>
    </xf>
    <xf numFmtId="0" fontId="13" fillId="5" borderId="19"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44" fillId="5" borderId="32" xfId="0" applyFont="1" applyFill="1" applyBorder="1" applyAlignment="1">
      <alignment horizontal="center" vertical="center" wrapText="1"/>
    </xf>
    <xf numFmtId="0" fontId="13" fillId="5" borderId="54"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44" fillId="5" borderId="34" xfId="0" applyFont="1" applyFill="1" applyBorder="1" applyAlignment="1">
      <alignment horizontal="center" vertical="center" wrapText="1"/>
    </xf>
    <xf numFmtId="49" fontId="13" fillId="5" borderId="35" xfId="0" applyNumberFormat="1" applyFont="1" applyFill="1" applyBorder="1" applyAlignment="1">
      <alignment horizontal="center" vertical="center" wrapText="1"/>
    </xf>
    <xf numFmtId="0" fontId="44" fillId="5" borderId="24" xfId="0" applyFont="1" applyFill="1" applyBorder="1" applyAlignment="1">
      <alignment horizontal="left" vertical="center" wrapText="1"/>
    </xf>
    <xf numFmtId="0" fontId="44" fillId="5" borderId="46" xfId="0" applyFont="1" applyFill="1" applyBorder="1" applyAlignment="1">
      <alignment horizontal="center" vertical="center" wrapText="1"/>
    </xf>
    <xf numFmtId="0" fontId="51" fillId="5" borderId="4" xfId="0" applyFont="1" applyFill="1" applyBorder="1" applyAlignment="1">
      <alignment horizontal="center" vertical="center" wrapText="1"/>
    </xf>
    <xf numFmtId="0" fontId="51" fillId="5" borderId="2" xfId="0" applyFont="1" applyFill="1" applyBorder="1" applyAlignment="1">
      <alignment horizontal="center" vertical="center" wrapText="1"/>
    </xf>
    <xf numFmtId="0" fontId="44" fillId="5" borderId="22" xfId="0" applyFont="1" applyFill="1" applyBorder="1" applyAlignment="1">
      <alignment horizontal="center" vertical="center" wrapText="1"/>
    </xf>
    <xf numFmtId="0" fontId="44" fillId="5" borderId="24" xfId="0" applyFont="1" applyFill="1" applyBorder="1" applyAlignment="1">
      <alignment horizontal="center" vertical="center" wrapText="1"/>
    </xf>
    <xf numFmtId="0" fontId="44" fillId="5" borderId="4" xfId="0" applyFont="1" applyFill="1" applyBorder="1" applyAlignment="1">
      <alignment horizontal="center" vertical="center" wrapText="1"/>
    </xf>
    <xf numFmtId="0" fontId="44" fillId="5" borderId="2" xfId="0" applyFont="1" applyFill="1" applyBorder="1" applyAlignment="1">
      <alignment horizontal="center" vertical="center" wrapText="1"/>
    </xf>
    <xf numFmtId="0" fontId="44" fillId="5" borderId="31" xfId="0" applyFont="1" applyFill="1" applyBorder="1" applyAlignment="1">
      <alignment horizontal="center" vertical="center" wrapText="1"/>
    </xf>
    <xf numFmtId="0" fontId="44" fillId="5" borderId="33" xfId="0" applyFont="1" applyFill="1" applyBorder="1" applyAlignment="1">
      <alignment horizontal="left" vertical="center" wrapText="1"/>
    </xf>
    <xf numFmtId="0" fontId="44" fillId="5" borderId="33" xfId="0" applyFont="1" applyFill="1" applyBorder="1" applyAlignment="1">
      <alignment horizontal="center" vertical="center" wrapText="1"/>
    </xf>
    <xf numFmtId="0" fontId="44" fillId="5" borderId="35" xfId="0" applyFont="1" applyFill="1" applyBorder="1" applyAlignment="1">
      <alignment horizontal="center" vertical="center" wrapText="1"/>
    </xf>
    <xf numFmtId="0" fontId="44" fillId="5" borderId="23" xfId="0" applyFont="1" applyFill="1" applyBorder="1" applyAlignment="1">
      <alignment horizontal="center" vertical="center" wrapText="1"/>
    </xf>
    <xf numFmtId="0" fontId="44" fillId="5" borderId="32" xfId="0" applyFont="1" applyFill="1" applyBorder="1" applyAlignment="1">
      <alignment horizontal="center" vertical="center" wrapText="1"/>
    </xf>
    <xf numFmtId="0" fontId="44" fillId="5" borderId="9" xfId="0" applyFont="1" applyFill="1" applyBorder="1" applyAlignment="1">
      <alignment horizontal="center" vertical="center" wrapText="1"/>
    </xf>
    <xf numFmtId="0" fontId="44" fillId="5" borderId="35" xfId="0" applyFont="1" applyFill="1" applyBorder="1" applyAlignment="1">
      <alignment horizontal="center" vertical="center" wrapText="1"/>
    </xf>
    <xf numFmtId="0" fontId="44" fillId="5" borderId="8"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51" fillId="5" borderId="12" xfId="0" applyFont="1" applyFill="1" applyBorder="1" applyAlignment="1">
      <alignment horizontal="center" vertical="center" wrapText="1"/>
    </xf>
    <xf numFmtId="0" fontId="44" fillId="5" borderId="11" xfId="0" applyFont="1" applyFill="1" applyBorder="1" applyAlignment="1">
      <alignment horizontal="center" vertical="center" wrapText="1"/>
    </xf>
    <xf numFmtId="0" fontId="51" fillId="5" borderId="26" xfId="0" applyFont="1" applyFill="1" applyBorder="1" applyAlignment="1">
      <alignment horizontal="center" vertical="center" wrapText="1"/>
    </xf>
    <xf numFmtId="0" fontId="44" fillId="5" borderId="26" xfId="0" applyFont="1" applyFill="1" applyBorder="1" applyAlignment="1">
      <alignment horizontal="center" vertical="center" wrapText="1"/>
    </xf>
    <xf numFmtId="0" fontId="13" fillId="5" borderId="46" xfId="0" applyFont="1" applyFill="1" applyBorder="1" applyAlignment="1">
      <alignment vertical="center" wrapText="1"/>
    </xf>
    <xf numFmtId="0" fontId="45" fillId="5" borderId="4" xfId="0" applyFont="1" applyFill="1" applyBorder="1" applyAlignment="1">
      <alignment horizontal="center" vertical="center" wrapText="1"/>
    </xf>
    <xf numFmtId="0" fontId="13" fillId="5" borderId="24" xfId="0" applyFont="1" applyFill="1" applyBorder="1" applyAlignment="1">
      <alignment vertical="center" wrapText="1"/>
    </xf>
    <xf numFmtId="0" fontId="45" fillId="5" borderId="12" xfId="0" applyFont="1" applyFill="1" applyBorder="1" applyAlignment="1">
      <alignment horizontal="center" vertical="center" wrapText="1"/>
    </xf>
    <xf numFmtId="0" fontId="45" fillId="5" borderId="32" xfId="0" applyFont="1" applyFill="1" applyBorder="1" applyAlignment="1">
      <alignment horizontal="center" vertical="center" wrapText="1"/>
    </xf>
    <xf numFmtId="0" fontId="13" fillId="5" borderId="33" xfId="0" applyFont="1" applyFill="1" applyBorder="1" applyAlignment="1">
      <alignment vertical="center" wrapText="1"/>
    </xf>
    <xf numFmtId="0" fontId="13" fillId="5" borderId="55" xfId="0" applyFont="1" applyFill="1" applyBorder="1" applyAlignment="1">
      <alignment horizontal="left" vertical="center" wrapText="1"/>
    </xf>
    <xf numFmtId="0" fontId="44" fillId="5" borderId="46" xfId="0" applyFont="1" applyFill="1" applyBorder="1" applyAlignment="1">
      <alignment vertical="center" wrapText="1"/>
    </xf>
    <xf numFmtId="0" fontId="12" fillId="5" borderId="4" xfId="0" applyFont="1" applyFill="1" applyBorder="1" applyAlignment="1">
      <alignment horizontal="center" vertical="center" wrapText="1"/>
    </xf>
    <xf numFmtId="0" fontId="13" fillId="5" borderId="29" xfId="0" applyFont="1" applyFill="1" applyBorder="1" applyAlignment="1">
      <alignment horizontal="left" vertical="center" wrapText="1"/>
    </xf>
    <xf numFmtId="0" fontId="44" fillId="5" borderId="24" xfId="0" applyFont="1" applyFill="1" applyBorder="1" applyAlignment="1">
      <alignment vertical="center" wrapText="1"/>
    </xf>
    <xf numFmtId="0" fontId="13" fillId="5" borderId="56" xfId="0" applyFont="1" applyFill="1" applyBorder="1" applyAlignment="1">
      <alignment horizontal="left" vertical="center" wrapText="1"/>
    </xf>
    <xf numFmtId="0" fontId="13" fillId="5" borderId="10" xfId="0" applyFont="1" applyFill="1" applyBorder="1" applyAlignment="1">
      <alignment horizontal="center" vertical="center" wrapText="1"/>
    </xf>
    <xf numFmtId="0" fontId="13" fillId="5" borderId="13" xfId="0" applyFont="1" applyFill="1" applyBorder="1" applyAlignment="1">
      <alignment horizontal="center" vertical="center"/>
    </xf>
    <xf numFmtId="49" fontId="13" fillId="5" borderId="14" xfId="0" applyNumberFormat="1" applyFont="1" applyFill="1" applyBorder="1" applyAlignment="1">
      <alignment horizontal="center" vertical="center" wrapText="1"/>
    </xf>
    <xf numFmtId="0" fontId="45" fillId="5" borderId="58"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45" fillId="5" borderId="26" xfId="0" applyFont="1" applyFill="1" applyBorder="1" applyAlignment="1">
      <alignment horizontal="center" vertical="center" wrapText="1"/>
    </xf>
    <xf numFmtId="0" fontId="48" fillId="5" borderId="35" xfId="0" applyFont="1" applyFill="1" applyBorder="1" applyAlignment="1">
      <alignment horizontal="center" vertical="center" wrapText="1"/>
    </xf>
    <xf numFmtId="0" fontId="48" fillId="5" borderId="4" xfId="0" applyFont="1" applyFill="1" applyBorder="1" applyAlignment="1">
      <alignment horizontal="center" vertical="center" wrapText="1"/>
    </xf>
    <xf numFmtId="0" fontId="48" fillId="5" borderId="1" xfId="0" applyFont="1" applyFill="1" applyBorder="1" applyAlignment="1">
      <alignment horizontal="center" vertical="center" wrapText="1"/>
    </xf>
    <xf numFmtId="0" fontId="48" fillId="5" borderId="23" xfId="0" applyFont="1" applyFill="1" applyBorder="1" applyAlignment="1">
      <alignment horizontal="center" vertical="center" wrapText="1"/>
    </xf>
    <xf numFmtId="0" fontId="48" fillId="5" borderId="32" xfId="0" applyFont="1" applyFill="1" applyBorder="1" applyAlignment="1">
      <alignment horizontal="center" vertical="center" wrapText="1"/>
    </xf>
    <xf numFmtId="0" fontId="47" fillId="5" borderId="32" xfId="0" applyFont="1" applyFill="1" applyBorder="1" applyAlignment="1">
      <alignment horizontal="center" vertical="center" wrapText="1"/>
    </xf>
    <xf numFmtId="0" fontId="13" fillId="5" borderId="51" xfId="0" applyFont="1" applyFill="1" applyBorder="1" applyAlignment="1">
      <alignment horizontal="left" vertical="center" wrapText="1"/>
    </xf>
    <xf numFmtId="0" fontId="44" fillId="5" borderId="27" xfId="0" applyFont="1" applyFill="1" applyBorder="1" applyAlignment="1">
      <alignment horizontal="center" vertical="center" wrapText="1"/>
    </xf>
    <xf numFmtId="0" fontId="44" fillId="5" borderId="34" xfId="0" applyFont="1" applyFill="1" applyBorder="1" applyAlignment="1">
      <alignment horizontal="center" vertical="center"/>
    </xf>
    <xf numFmtId="49" fontId="44" fillId="5" borderId="6" xfId="0" applyNumberFormat="1" applyFont="1" applyFill="1" applyBorder="1" applyAlignment="1">
      <alignment horizontal="center" vertical="center" wrapText="1"/>
    </xf>
    <xf numFmtId="0" fontId="44" fillId="5" borderId="8" xfId="0" applyFont="1" applyFill="1" applyBorder="1" applyAlignment="1">
      <alignment vertical="center" wrapText="1"/>
    </xf>
    <xf numFmtId="0" fontId="44" fillId="5" borderId="5" xfId="0" applyFont="1" applyFill="1" applyBorder="1" applyAlignment="1">
      <alignment vertical="center" wrapText="1"/>
    </xf>
    <xf numFmtId="0" fontId="44" fillId="5" borderId="9" xfId="0" applyFont="1" applyFill="1" applyBorder="1" applyAlignment="1">
      <alignment vertical="center" wrapText="1"/>
    </xf>
    <xf numFmtId="0" fontId="44" fillId="5" borderId="22" xfId="0" applyFont="1" applyFill="1" applyBorder="1" applyAlignment="1">
      <alignment horizontal="center" vertical="center"/>
    </xf>
    <xf numFmtId="0" fontId="44" fillId="5" borderId="6" xfId="0" applyFont="1" applyFill="1" applyBorder="1" applyAlignment="1">
      <alignment vertical="center" wrapText="1"/>
    </xf>
    <xf numFmtId="0" fontId="44" fillId="5" borderId="0" xfId="0" applyFont="1" applyFill="1" applyAlignment="1">
      <alignment vertical="center" wrapText="1"/>
    </xf>
    <xf numFmtId="0" fontId="44" fillId="5" borderId="10" xfId="0" applyFont="1" applyFill="1" applyBorder="1" applyAlignment="1">
      <alignment vertical="center" wrapText="1"/>
    </xf>
    <xf numFmtId="0" fontId="44" fillId="5" borderId="31" xfId="0" applyFont="1" applyFill="1" applyBorder="1" applyAlignment="1">
      <alignment horizontal="center" vertical="center"/>
    </xf>
    <xf numFmtId="49" fontId="44" fillId="5" borderId="11" xfId="0" applyNumberFormat="1" applyFont="1" applyFill="1" applyBorder="1" applyAlignment="1">
      <alignment horizontal="center" vertical="center" wrapText="1"/>
    </xf>
    <xf numFmtId="0" fontId="44" fillId="5" borderId="11" xfId="0" applyFont="1" applyFill="1" applyBorder="1" applyAlignment="1">
      <alignment vertical="center" wrapText="1"/>
    </xf>
    <xf numFmtId="0" fontId="44" fillId="5" borderId="7" xfId="0" applyFont="1" applyFill="1" applyBorder="1" applyAlignment="1">
      <alignment vertical="center" wrapText="1"/>
    </xf>
    <xf numFmtId="0" fontId="44" fillId="5" borderId="12" xfId="0" applyFont="1" applyFill="1" applyBorder="1" applyAlignment="1">
      <alignment vertical="center" wrapText="1"/>
    </xf>
    <xf numFmtId="0" fontId="44" fillId="5" borderId="46" xfId="0" applyFont="1" applyFill="1" applyBorder="1" applyAlignment="1">
      <alignment horizontal="left" vertical="center" wrapText="1"/>
    </xf>
    <xf numFmtId="0" fontId="43" fillId="5" borderId="34" xfId="0" applyFont="1" applyFill="1" applyBorder="1" applyAlignment="1">
      <alignment horizontal="center" vertical="center" wrapText="1"/>
    </xf>
    <xf numFmtId="0" fontId="43" fillId="5" borderId="35" xfId="0" applyFont="1" applyFill="1" applyBorder="1" applyAlignment="1">
      <alignment horizontal="center" vertical="center" wrapText="1"/>
    </xf>
    <xf numFmtId="0" fontId="43" fillId="5" borderId="1" xfId="0" applyFont="1" applyFill="1" applyBorder="1" applyAlignment="1">
      <alignment horizontal="center" vertical="center" wrapText="1"/>
    </xf>
    <xf numFmtId="0" fontId="43" fillId="5" borderId="46" xfId="0" applyFont="1" applyFill="1" applyBorder="1" applyAlignment="1">
      <alignment horizontal="center" vertical="center" wrapText="1"/>
    </xf>
    <xf numFmtId="0" fontId="51" fillId="5" borderId="1" xfId="0" applyFont="1" applyFill="1" applyBorder="1" applyAlignment="1">
      <alignment horizontal="center" vertical="center" wrapText="1"/>
    </xf>
    <xf numFmtId="0" fontId="51" fillId="5" borderId="27" xfId="0" applyFont="1" applyFill="1" applyBorder="1" applyAlignment="1">
      <alignment horizontal="center" vertical="center" wrapText="1"/>
    </xf>
    <xf numFmtId="0" fontId="44" fillId="5" borderId="0" xfId="0" applyFont="1" applyFill="1" applyBorder="1" applyAlignment="1">
      <alignment vertical="center" wrapText="1"/>
    </xf>
    <xf numFmtId="0" fontId="43" fillId="5" borderId="22" xfId="0" applyFont="1" applyFill="1" applyBorder="1" applyAlignment="1">
      <alignment horizontal="center" vertical="center" wrapText="1"/>
    </xf>
    <xf numFmtId="0" fontId="43" fillId="5" borderId="23" xfId="0" applyFont="1" applyFill="1" applyBorder="1" applyAlignment="1">
      <alignment horizontal="center" vertical="center" wrapText="1"/>
    </xf>
    <xf numFmtId="0" fontId="43" fillId="5" borderId="24" xfId="0" applyFont="1" applyFill="1" applyBorder="1" applyAlignment="1">
      <alignment horizontal="center" vertical="center" wrapText="1"/>
    </xf>
    <xf numFmtId="0" fontId="51" fillId="5" borderId="31" xfId="0" applyFont="1" applyFill="1" applyBorder="1" applyAlignment="1">
      <alignment horizontal="center" vertical="center" wrapText="1"/>
    </xf>
    <xf numFmtId="0" fontId="51" fillId="5" borderId="32" xfId="0" applyFont="1" applyFill="1" applyBorder="1" applyAlignment="1">
      <alignment horizontal="center" vertical="center" wrapText="1"/>
    </xf>
    <xf numFmtId="0" fontId="51" fillId="5" borderId="56" xfId="0" applyFont="1" applyFill="1" applyBorder="1" applyAlignment="1">
      <alignment horizontal="center" vertical="center" wrapText="1"/>
    </xf>
    <xf numFmtId="0" fontId="44" fillId="5" borderId="33" xfId="0" applyFont="1" applyFill="1" applyBorder="1" applyAlignment="1">
      <alignment vertical="center" wrapText="1"/>
    </xf>
    <xf numFmtId="0" fontId="43" fillId="5" borderId="31" xfId="0" applyFont="1" applyFill="1" applyBorder="1" applyAlignment="1">
      <alignment horizontal="center" vertical="center" wrapText="1"/>
    </xf>
    <xf numFmtId="0" fontId="43" fillId="5" borderId="32" xfId="0" applyFont="1" applyFill="1" applyBorder="1" applyAlignment="1">
      <alignment horizontal="center" vertical="center" wrapText="1"/>
    </xf>
    <xf numFmtId="0" fontId="43" fillId="5" borderId="33" xfId="0" applyFont="1" applyFill="1" applyBorder="1" applyAlignment="1">
      <alignment horizontal="center" vertical="center" wrapText="1"/>
    </xf>
    <xf numFmtId="0" fontId="44" fillId="5" borderId="31" xfId="0" applyFont="1" applyFill="1" applyBorder="1" applyAlignment="1">
      <alignment horizontal="center" vertical="center" wrapText="1"/>
    </xf>
    <xf numFmtId="0" fontId="46" fillId="5" borderId="32" xfId="0" applyFont="1" applyFill="1" applyBorder="1" applyAlignment="1">
      <alignment horizontal="center" vertical="center" wrapText="1"/>
    </xf>
    <xf numFmtId="0" fontId="44" fillId="5" borderId="56" xfId="0" applyFont="1" applyFill="1" applyBorder="1" applyAlignment="1">
      <alignment horizontal="center" vertical="center" wrapText="1"/>
    </xf>
    <xf numFmtId="0" fontId="44" fillId="5" borderId="1" xfId="0" applyFont="1" applyFill="1" applyBorder="1" applyAlignment="1">
      <alignment horizontal="center" vertical="center" wrapText="1"/>
    </xf>
    <xf numFmtId="165" fontId="44" fillId="5" borderId="4" xfId="0" applyNumberFormat="1" applyFont="1" applyFill="1" applyBorder="1" applyAlignment="1">
      <alignment horizontal="center" vertical="center" wrapText="1"/>
    </xf>
    <xf numFmtId="165" fontId="44" fillId="5" borderId="1" xfId="0" applyNumberFormat="1" applyFont="1" applyFill="1" applyBorder="1" applyAlignment="1">
      <alignment horizontal="center" vertical="center" wrapText="1"/>
    </xf>
    <xf numFmtId="165" fontId="44" fillId="5" borderId="27" xfId="0" applyNumberFormat="1" applyFont="1" applyFill="1" applyBorder="1" applyAlignment="1">
      <alignment horizontal="center" vertical="center" wrapText="1"/>
    </xf>
    <xf numFmtId="0" fontId="44" fillId="5" borderId="30" xfId="0" applyFont="1" applyFill="1" applyBorder="1" applyAlignment="1">
      <alignment vertical="center" wrapText="1"/>
    </xf>
    <xf numFmtId="0" fontId="51" fillId="5" borderId="57" xfId="0" applyFont="1" applyFill="1" applyBorder="1" applyAlignment="1">
      <alignment horizontal="center" vertical="center" wrapText="1"/>
    </xf>
    <xf numFmtId="0" fontId="44" fillId="5" borderId="28" xfId="0" applyFont="1" applyFill="1" applyBorder="1" applyAlignment="1">
      <alignment vertical="center" wrapText="1"/>
    </xf>
    <xf numFmtId="49" fontId="44" fillId="5" borderId="53" xfId="0" applyNumberFormat="1" applyFont="1" applyFill="1" applyBorder="1" applyAlignment="1">
      <alignment horizontal="center" vertical="center" wrapText="1"/>
    </xf>
    <xf numFmtId="0" fontId="44" fillId="5" borderId="51" xfId="0" applyFont="1" applyFill="1" applyBorder="1" applyAlignment="1">
      <alignment horizontal="left" vertical="center" wrapText="1"/>
    </xf>
    <xf numFmtId="0" fontId="44" fillId="5" borderId="25" xfId="0" applyFont="1" applyFill="1" applyBorder="1" applyAlignment="1">
      <alignment vertical="center" wrapText="1"/>
    </xf>
    <xf numFmtId="0" fontId="44" fillId="5" borderId="50" xfId="0" applyFont="1" applyFill="1" applyBorder="1" applyAlignment="1">
      <alignment horizontal="center" vertical="center" wrapText="1"/>
    </xf>
    <xf numFmtId="0" fontId="13" fillId="5" borderId="15" xfId="0" applyFont="1" applyFill="1" applyBorder="1" applyAlignment="1">
      <alignment horizontal="left" vertical="center" wrapText="1"/>
    </xf>
    <xf numFmtId="0" fontId="44" fillId="5" borderId="15" xfId="0" applyFont="1" applyFill="1" applyBorder="1" applyAlignment="1">
      <alignment horizontal="center" vertical="center" wrapText="1"/>
    </xf>
    <xf numFmtId="0" fontId="48" fillId="5" borderId="6" xfId="0" applyFont="1" applyFill="1" applyBorder="1" applyAlignment="1">
      <alignment horizontal="center" vertical="center" wrapText="1"/>
    </xf>
    <xf numFmtId="0" fontId="48" fillId="5" borderId="11" xfId="0" applyFont="1" applyFill="1" applyBorder="1" applyAlignment="1">
      <alignment horizontal="center" vertical="center" wrapText="1"/>
    </xf>
    <xf numFmtId="0" fontId="12" fillId="5" borderId="0" xfId="0" applyFont="1" applyFill="1" applyAlignment="1">
      <alignment horizontal="center" vertical="center"/>
    </xf>
    <xf numFmtId="0" fontId="42" fillId="5" borderId="0" xfId="0" applyFont="1" applyFill="1">
      <alignment vertical="center"/>
    </xf>
    <xf numFmtId="0" fontId="12" fillId="5" borderId="13" xfId="0" applyFont="1" applyFill="1" applyBorder="1" applyAlignment="1">
      <alignment horizontal="center" vertical="center" textRotation="90"/>
    </xf>
    <xf numFmtId="0" fontId="12" fillId="5" borderId="14" xfId="0" applyFont="1" applyFill="1" applyBorder="1" applyAlignment="1">
      <alignment horizontal="center" vertical="center" textRotation="90"/>
    </xf>
    <xf numFmtId="0" fontId="12" fillId="5" borderId="15" xfId="0" applyFont="1" applyFill="1" applyBorder="1" applyAlignment="1">
      <alignment horizontal="center" vertical="center" wrapText="1"/>
    </xf>
    <xf numFmtId="0" fontId="12" fillId="5" borderId="16"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2" fillId="5" borderId="18" xfId="0" applyFont="1" applyFill="1" applyBorder="1" applyAlignment="1">
      <alignment horizontal="center" vertical="center" textRotation="90"/>
    </xf>
    <xf numFmtId="0" fontId="12" fillId="5" borderId="19" xfId="0" applyFont="1" applyFill="1" applyBorder="1" applyAlignment="1">
      <alignment horizontal="center" vertical="center" wrapText="1"/>
    </xf>
    <xf numFmtId="0" fontId="12" fillId="5" borderId="20" xfId="0" applyFont="1" applyFill="1" applyBorder="1" applyAlignment="1">
      <alignment horizontal="center" vertical="center" textRotation="90" wrapText="1"/>
    </xf>
    <xf numFmtId="0" fontId="12" fillId="5" borderId="21" xfId="0" applyFont="1" applyFill="1" applyBorder="1" applyAlignment="1">
      <alignment horizontal="center" vertical="center" wrapText="1"/>
    </xf>
    <xf numFmtId="0" fontId="12" fillId="5" borderId="22" xfId="0" applyFont="1" applyFill="1" applyBorder="1" applyAlignment="1">
      <alignment horizontal="center" vertical="center" textRotation="90"/>
    </xf>
    <xf numFmtId="0" fontId="12" fillId="5" borderId="23" xfId="0" applyFont="1" applyFill="1" applyBorder="1" applyAlignment="1">
      <alignment horizontal="center" vertical="center" textRotation="90"/>
    </xf>
    <xf numFmtId="0" fontId="12" fillId="5" borderId="24" xfId="0" applyFont="1" applyFill="1" applyBorder="1" applyAlignment="1">
      <alignment horizontal="center" vertical="center" wrapText="1"/>
    </xf>
    <xf numFmtId="0" fontId="12" fillId="5" borderId="25"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26" xfId="0" applyFont="1" applyFill="1" applyBorder="1" applyAlignment="1">
      <alignment horizontal="center" vertical="center" textRotation="90"/>
    </xf>
    <xf numFmtId="0" fontId="12" fillId="5" borderId="1" xfId="0" applyFont="1" applyFill="1" applyBorder="1" applyAlignment="1">
      <alignment horizontal="center" vertical="center" textRotation="90" wrapText="1"/>
    </xf>
    <xf numFmtId="0" fontId="12" fillId="5" borderId="1" xfId="0" applyFont="1" applyFill="1" applyBorder="1" applyAlignment="1">
      <alignment horizontal="center" vertical="center" wrapText="1"/>
    </xf>
    <xf numFmtId="0" fontId="12" fillId="5" borderId="27" xfId="0" applyFont="1" applyFill="1" applyBorder="1" applyAlignment="1">
      <alignment horizontal="center" vertical="center" textRotation="90" wrapText="1"/>
    </xf>
    <xf numFmtId="0" fontId="12" fillId="5" borderId="56"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13" fillId="5" borderId="30" xfId="0" applyFont="1" applyFill="1" applyBorder="1" applyAlignment="1">
      <alignment horizontal="center" vertical="center" textRotation="90" wrapText="1"/>
    </xf>
    <xf numFmtId="0" fontId="13" fillId="5" borderId="5" xfId="0" applyFont="1" applyFill="1" applyBorder="1" applyAlignment="1">
      <alignment horizontal="center" vertical="center" textRotation="90" wrapText="1"/>
    </xf>
    <xf numFmtId="0" fontId="13" fillId="5" borderId="9"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2" fillId="5" borderId="1" xfId="0" applyFont="1" applyFill="1" applyBorder="1" applyAlignment="1">
      <alignment horizontal="center" vertical="center" textRotation="90"/>
    </xf>
    <xf numFmtId="0" fontId="12" fillId="5" borderId="1" xfId="0" applyFont="1" applyFill="1" applyBorder="1" applyAlignment="1">
      <alignment horizontal="center" vertical="center"/>
    </xf>
    <xf numFmtId="0" fontId="12" fillId="5" borderId="64"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57" xfId="0" applyFont="1" applyFill="1" applyBorder="1" applyAlignment="1">
      <alignment horizontal="center" vertical="center"/>
    </xf>
    <xf numFmtId="0" fontId="12" fillId="5" borderId="27" xfId="0" applyFont="1" applyFill="1" applyBorder="1" applyAlignment="1">
      <alignment horizontal="center" vertical="center"/>
    </xf>
    <xf numFmtId="0" fontId="13" fillId="5" borderId="28" xfId="0" applyFont="1" applyFill="1" applyBorder="1" applyAlignment="1">
      <alignment horizontal="center" vertical="center" textRotation="90" wrapText="1"/>
    </xf>
    <xf numFmtId="0" fontId="13" fillId="5" borderId="0" xfId="0" applyFont="1" applyFill="1" applyBorder="1" applyAlignment="1">
      <alignment horizontal="center" vertical="center" textRotation="90" wrapText="1"/>
    </xf>
    <xf numFmtId="0" fontId="13" fillId="5" borderId="10"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1" xfId="0" applyFont="1" applyFill="1" applyBorder="1" applyAlignment="1">
      <alignment horizontal="center" vertical="center" textRotation="90" wrapText="1"/>
    </xf>
    <xf numFmtId="0" fontId="12" fillId="5" borderId="64"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27" xfId="0" applyFont="1" applyFill="1" applyBorder="1" applyAlignment="1">
      <alignment horizontal="center" vertical="center" wrapText="1"/>
    </xf>
    <xf numFmtId="0" fontId="43" fillId="5" borderId="26" xfId="0" applyFont="1" applyFill="1" applyBorder="1" applyAlignment="1">
      <alignment horizontal="center" vertical="center" wrapText="1"/>
    </xf>
    <xf numFmtId="0" fontId="43" fillId="5" borderId="1" xfId="0" applyFont="1" applyFill="1" applyBorder="1" applyAlignment="1">
      <alignment horizontal="center" vertical="center" wrapText="1"/>
    </xf>
    <xf numFmtId="0" fontId="43" fillId="5" borderId="57" xfId="0" applyFont="1" applyFill="1" applyBorder="1" applyAlignment="1">
      <alignment horizontal="center" vertical="center" wrapText="1"/>
    </xf>
    <xf numFmtId="0" fontId="43" fillId="5" borderId="4" xfId="0" applyFont="1" applyFill="1" applyBorder="1" applyAlignment="1">
      <alignment horizontal="center" vertical="center" wrapText="1"/>
    </xf>
    <xf numFmtId="0" fontId="43" fillId="5" borderId="27" xfId="0" applyFont="1" applyFill="1" applyBorder="1" applyAlignment="1">
      <alignment horizontal="center" vertical="center" wrapText="1"/>
    </xf>
    <xf numFmtId="0" fontId="12" fillId="5" borderId="31" xfId="0" applyFont="1" applyFill="1" applyBorder="1" applyAlignment="1">
      <alignment horizontal="center" vertical="center" textRotation="90"/>
    </xf>
    <xf numFmtId="0" fontId="12" fillId="5" borderId="32" xfId="0" applyFont="1" applyFill="1" applyBorder="1" applyAlignment="1">
      <alignment horizontal="center" vertical="center" textRotation="90"/>
    </xf>
    <xf numFmtId="0" fontId="12" fillId="5" borderId="33" xfId="0" applyFont="1" applyFill="1" applyBorder="1" applyAlignment="1">
      <alignment horizontal="center" vertical="center" wrapText="1"/>
    </xf>
    <xf numFmtId="0" fontId="13" fillId="5" borderId="25"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5" borderId="11" xfId="0" applyFont="1" applyFill="1" applyBorder="1" applyAlignment="1">
      <alignment horizontal="center" vertical="center" textRotation="90" wrapText="1"/>
    </xf>
    <xf numFmtId="0" fontId="12" fillId="5" borderId="57" xfId="0" applyFont="1" applyFill="1" applyBorder="1" applyAlignment="1">
      <alignment horizontal="center" vertical="center" wrapText="1"/>
    </xf>
    <xf numFmtId="165" fontId="43" fillId="5" borderId="4" xfId="0" applyNumberFormat="1" applyFont="1" applyFill="1" applyBorder="1" applyAlignment="1">
      <alignment horizontal="center" vertical="center" wrapText="1"/>
    </xf>
    <xf numFmtId="165" fontId="43" fillId="5" borderId="1" xfId="0" applyNumberFormat="1" applyFont="1" applyFill="1" applyBorder="1" applyAlignment="1">
      <alignment horizontal="center" vertical="center" wrapText="1"/>
    </xf>
    <xf numFmtId="165" fontId="43" fillId="5" borderId="27" xfId="0" applyNumberFormat="1" applyFont="1" applyFill="1" applyBorder="1" applyAlignment="1">
      <alignment horizontal="center" vertical="center" wrapText="1"/>
    </xf>
    <xf numFmtId="0" fontId="12" fillId="5" borderId="34" xfId="0" applyFont="1" applyFill="1" applyBorder="1" applyAlignment="1">
      <alignment horizontal="center" vertical="center"/>
    </xf>
    <xf numFmtId="0" fontId="12" fillId="5" borderId="35" xfId="0" applyFont="1" applyFill="1" applyBorder="1" applyAlignment="1">
      <alignment horizontal="center" vertical="center"/>
    </xf>
    <xf numFmtId="0" fontId="12" fillId="5" borderId="8" xfId="0" applyFont="1" applyFill="1" applyBorder="1" applyAlignment="1">
      <alignment horizontal="center" vertical="center" wrapText="1"/>
    </xf>
    <xf numFmtId="0" fontId="12" fillId="5" borderId="30"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8"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9" xfId="0" applyFont="1" applyFill="1" applyBorder="1" applyAlignment="1">
      <alignment horizontal="center" vertical="center"/>
    </xf>
    <xf numFmtId="0" fontId="12" fillId="5" borderId="8" xfId="0" applyFont="1" applyFill="1" applyBorder="1" applyAlignment="1">
      <alignment horizontal="center" vertical="center"/>
    </xf>
    <xf numFmtId="0" fontId="12" fillId="5" borderId="36" xfId="0" applyFont="1" applyFill="1" applyBorder="1" applyAlignment="1">
      <alignment horizontal="center" vertical="center" wrapText="1"/>
    </xf>
    <xf numFmtId="0" fontId="12" fillId="5" borderId="37" xfId="0" applyFont="1" applyFill="1" applyBorder="1" applyAlignment="1">
      <alignment horizontal="center" vertical="center"/>
    </xf>
    <xf numFmtId="0" fontId="12" fillId="5" borderId="38" xfId="0" applyFont="1" applyFill="1" applyBorder="1" applyAlignment="1">
      <alignment horizontal="center" vertical="center"/>
    </xf>
    <xf numFmtId="0" fontId="12" fillId="5" borderId="36" xfId="0" applyFont="1" applyFill="1" applyBorder="1" applyAlignment="1">
      <alignment horizontal="center" vertical="center"/>
    </xf>
    <xf numFmtId="0" fontId="12" fillId="5" borderId="62" xfId="0" applyFont="1" applyFill="1" applyBorder="1" applyAlignment="1">
      <alignment horizontal="center" vertical="center"/>
    </xf>
    <xf numFmtId="0" fontId="12" fillId="5" borderId="61" xfId="0" applyFont="1" applyFill="1" applyBorder="1" applyAlignment="1">
      <alignment horizontal="center" vertical="center"/>
    </xf>
    <xf numFmtId="0" fontId="12" fillId="5" borderId="42" xfId="0" applyFont="1" applyFill="1" applyBorder="1" applyAlignment="1">
      <alignment horizontal="center" vertical="center"/>
    </xf>
    <xf numFmtId="1" fontId="12" fillId="5" borderId="35" xfId="0" applyNumberFormat="1"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2" fillId="5" borderId="44" xfId="0" applyFont="1" applyFill="1" applyBorder="1" applyAlignment="1">
      <alignment horizontal="center" vertical="center" wrapText="1"/>
    </xf>
    <xf numFmtId="165" fontId="13" fillId="5" borderId="45" xfId="0" applyNumberFormat="1" applyFont="1" applyFill="1" applyBorder="1" applyAlignment="1">
      <alignment horizontal="center" vertical="center" wrapText="1"/>
    </xf>
    <xf numFmtId="165" fontId="13" fillId="5" borderId="19" xfId="0" applyNumberFormat="1" applyFont="1" applyFill="1" applyBorder="1" applyAlignment="1">
      <alignment horizontal="center" vertical="center" wrapText="1"/>
    </xf>
    <xf numFmtId="165" fontId="13" fillId="5" borderId="20" xfId="0" applyNumberFormat="1" applyFont="1" applyFill="1" applyBorder="1" applyAlignment="1">
      <alignment horizontal="center" vertical="center" wrapText="1"/>
    </xf>
    <xf numFmtId="1" fontId="12" fillId="5" borderId="23" xfId="0" applyNumberFormat="1" applyFont="1" applyFill="1" applyBorder="1" applyAlignment="1">
      <alignment horizontal="center" vertical="center" wrapText="1"/>
    </xf>
    <xf numFmtId="165" fontId="13" fillId="5" borderId="4" xfId="0" applyNumberFormat="1" applyFont="1" applyFill="1" applyBorder="1" applyAlignment="1">
      <alignment horizontal="center" vertical="center" wrapText="1"/>
    </xf>
    <xf numFmtId="1" fontId="12" fillId="5" borderId="32" xfId="0" applyNumberFormat="1"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31" xfId="0" applyFont="1" applyFill="1" applyBorder="1" applyAlignment="1">
      <alignment horizontal="center" vertical="center" wrapText="1"/>
    </xf>
    <xf numFmtId="165" fontId="13" fillId="5" borderId="33" xfId="0" applyNumberFormat="1" applyFont="1" applyFill="1" applyBorder="1" applyAlignment="1">
      <alignment horizontal="center" vertical="center" wrapText="1"/>
    </xf>
    <xf numFmtId="0" fontId="12" fillId="5" borderId="16" xfId="0" applyFont="1" applyFill="1" applyBorder="1" applyAlignment="1">
      <alignment horizontal="left" vertical="center" wrapText="1"/>
    </xf>
    <xf numFmtId="0" fontId="12" fillId="5" borderId="17" xfId="0" applyFont="1" applyFill="1" applyBorder="1" applyAlignment="1">
      <alignment horizontal="left" vertical="center" wrapText="1"/>
    </xf>
    <xf numFmtId="0" fontId="12" fillId="5" borderId="21" xfId="0" applyFont="1" applyFill="1" applyBorder="1" applyAlignment="1">
      <alignment horizontal="left" vertical="center" wrapText="1"/>
    </xf>
    <xf numFmtId="0" fontId="49" fillId="5" borderId="16" xfId="0" applyFont="1" applyFill="1" applyBorder="1" applyAlignment="1">
      <alignment horizontal="center" vertical="center" wrapText="1"/>
    </xf>
    <xf numFmtId="0" fontId="49" fillId="5" borderId="17" xfId="0" applyFont="1" applyFill="1" applyBorder="1" applyAlignment="1">
      <alignment horizontal="center" vertical="center" wrapText="1"/>
    </xf>
    <xf numFmtId="0" fontId="49" fillId="5" borderId="43" xfId="0" applyFont="1" applyFill="1" applyBorder="1" applyAlignment="1">
      <alignment horizontal="center" vertical="center" wrapText="1"/>
    </xf>
    <xf numFmtId="0" fontId="49" fillId="5" borderId="44" xfId="0" applyFont="1" applyFill="1" applyBorder="1" applyAlignment="1">
      <alignment horizontal="center" vertical="center" wrapText="1"/>
    </xf>
    <xf numFmtId="0" fontId="12" fillId="5" borderId="13" xfId="0" applyFont="1" applyFill="1" applyBorder="1" applyAlignment="1">
      <alignment horizontal="center" vertical="center" wrapText="1"/>
    </xf>
    <xf numFmtId="0" fontId="12" fillId="5" borderId="19" xfId="0" applyFont="1" applyFill="1" applyBorder="1" applyAlignment="1">
      <alignment horizontal="center" vertical="center" wrapText="1"/>
    </xf>
    <xf numFmtId="165" fontId="12" fillId="5" borderId="18" xfId="0" applyNumberFormat="1" applyFont="1" applyFill="1" applyBorder="1" applyAlignment="1">
      <alignment horizontal="center" vertical="center" wrapText="1"/>
    </xf>
    <xf numFmtId="165" fontId="12" fillId="5" borderId="19" xfId="0" applyNumberFormat="1" applyFont="1" applyFill="1" applyBorder="1" applyAlignment="1">
      <alignment horizontal="center" vertical="center" wrapText="1"/>
    </xf>
    <xf numFmtId="0" fontId="12" fillId="5" borderId="47" xfId="0" applyFont="1" applyFill="1" applyBorder="1" applyAlignment="1">
      <alignment horizontal="left" vertical="center" wrapText="1"/>
    </xf>
    <xf numFmtId="0" fontId="12" fillId="5" borderId="41" xfId="0" applyFont="1" applyFill="1" applyBorder="1" applyAlignment="1">
      <alignment horizontal="left" vertical="center" wrapText="1"/>
    </xf>
    <xf numFmtId="0" fontId="12" fillId="5" borderId="48" xfId="0" applyFont="1" applyFill="1" applyBorder="1" applyAlignment="1">
      <alignment horizontal="left" vertical="center" wrapText="1"/>
    </xf>
    <xf numFmtId="0" fontId="49" fillId="5" borderId="47" xfId="0" applyFont="1" applyFill="1" applyBorder="1" applyAlignment="1">
      <alignment horizontal="center" vertical="center" wrapText="1"/>
    </xf>
    <xf numFmtId="0" fontId="49" fillId="5" borderId="41" xfId="0" applyFont="1" applyFill="1" applyBorder="1" applyAlignment="1">
      <alignment horizontal="center" vertical="center" wrapText="1"/>
    </xf>
    <xf numFmtId="0" fontId="49" fillId="5" borderId="49" xfId="0" applyFont="1" applyFill="1" applyBorder="1" applyAlignment="1">
      <alignment horizontal="center" vertical="center" wrapText="1"/>
    </xf>
    <xf numFmtId="0" fontId="49" fillId="5" borderId="50" xfId="0"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52" xfId="0" applyFont="1" applyFill="1" applyBorder="1" applyAlignment="1">
      <alignment horizontal="center" vertical="center" wrapText="1"/>
    </xf>
    <xf numFmtId="0" fontId="12" fillId="5" borderId="53" xfId="0" applyFont="1" applyFill="1" applyBorder="1" applyAlignment="1">
      <alignment horizontal="center" vertical="center" wrapText="1"/>
    </xf>
    <xf numFmtId="0" fontId="12" fillId="5" borderId="69" xfId="0" applyFont="1" applyFill="1" applyBorder="1" applyAlignment="1">
      <alignment horizontal="center" vertical="center" wrapText="1"/>
    </xf>
    <xf numFmtId="0" fontId="12" fillId="5" borderId="67" xfId="0" applyFont="1" applyFill="1" applyBorder="1" applyAlignment="1">
      <alignment horizontal="center" vertical="center" wrapText="1"/>
    </xf>
    <xf numFmtId="0" fontId="12" fillId="5" borderId="68" xfId="0" applyFont="1" applyFill="1" applyBorder="1" applyAlignment="1">
      <alignment horizontal="center" vertical="center" wrapText="1"/>
    </xf>
    <xf numFmtId="165" fontId="12" fillId="5" borderId="36" xfId="0" applyNumberFormat="1" applyFont="1" applyFill="1" applyBorder="1" applyAlignment="1">
      <alignment horizontal="center" vertical="center" wrapText="1"/>
    </xf>
    <xf numFmtId="165" fontId="12" fillId="5" borderId="37" xfId="0" applyNumberFormat="1"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20" xfId="0" applyFont="1" applyFill="1" applyBorder="1" applyAlignment="1">
      <alignment horizontal="center" vertical="center" wrapText="1"/>
    </xf>
    <xf numFmtId="165" fontId="13" fillId="5" borderId="18" xfId="0" applyNumberFormat="1" applyFont="1" applyFill="1" applyBorder="1" applyAlignment="1">
      <alignment horizontal="center" vertical="center" wrapText="1"/>
    </xf>
    <xf numFmtId="0" fontId="12" fillId="5" borderId="26" xfId="0" applyFont="1" applyFill="1" applyBorder="1" applyAlignment="1">
      <alignment horizontal="center" vertical="center" wrapText="1"/>
    </xf>
    <xf numFmtId="0" fontId="43" fillId="5" borderId="26" xfId="0" applyFont="1" applyFill="1" applyBorder="1" applyAlignment="1">
      <alignment horizontal="center" vertical="center" wrapText="1"/>
    </xf>
    <xf numFmtId="165" fontId="44" fillId="5" borderId="26" xfId="0" applyNumberFormat="1" applyFont="1" applyFill="1" applyBorder="1" applyAlignment="1">
      <alignment horizontal="center" vertical="center" wrapText="1"/>
    </xf>
    <xf numFmtId="165" fontId="44" fillId="5" borderId="34" xfId="0" applyNumberFormat="1" applyFont="1" applyFill="1" applyBorder="1" applyAlignment="1">
      <alignment horizontal="center" vertical="center" wrapText="1"/>
    </xf>
    <xf numFmtId="165" fontId="44" fillId="5" borderId="35" xfId="0" applyNumberFormat="1" applyFont="1" applyFill="1" applyBorder="1" applyAlignment="1">
      <alignment horizontal="center" vertical="center" wrapText="1"/>
    </xf>
    <xf numFmtId="165" fontId="44" fillId="5" borderId="8" xfId="0" applyNumberFormat="1" applyFont="1" applyFill="1" applyBorder="1" applyAlignment="1">
      <alignment horizontal="center" vertical="center" wrapText="1"/>
    </xf>
    <xf numFmtId="165" fontId="44" fillId="5" borderId="46" xfId="0" applyNumberFormat="1" applyFont="1" applyFill="1" applyBorder="1" applyAlignment="1">
      <alignment horizontal="center" vertical="center" wrapText="1"/>
    </xf>
    <xf numFmtId="165" fontId="44" fillId="5" borderId="22" xfId="0" applyNumberFormat="1" applyFont="1" applyFill="1" applyBorder="1" applyAlignment="1">
      <alignment horizontal="center" vertical="center" wrapText="1"/>
    </xf>
    <xf numFmtId="165" fontId="44" fillId="5" borderId="23" xfId="0" applyNumberFormat="1" applyFont="1" applyFill="1" applyBorder="1" applyAlignment="1">
      <alignment horizontal="center" vertical="center" wrapText="1"/>
    </xf>
    <xf numFmtId="165" fontId="44" fillId="5" borderId="6" xfId="0" applyNumberFormat="1" applyFont="1" applyFill="1" applyBorder="1" applyAlignment="1">
      <alignment horizontal="center" vertical="center" wrapText="1"/>
    </xf>
    <xf numFmtId="165" fontId="44" fillId="5" borderId="24" xfId="0" applyNumberFormat="1" applyFont="1" applyFill="1" applyBorder="1" applyAlignment="1">
      <alignment horizontal="center" vertical="center" wrapText="1"/>
    </xf>
    <xf numFmtId="165" fontId="44" fillId="5" borderId="31" xfId="0" applyNumberFormat="1" applyFont="1" applyFill="1" applyBorder="1" applyAlignment="1">
      <alignment horizontal="center" vertical="center" wrapText="1"/>
    </xf>
    <xf numFmtId="165" fontId="44" fillId="5" borderId="32" xfId="0" applyNumberFormat="1" applyFont="1" applyFill="1" applyBorder="1" applyAlignment="1">
      <alignment horizontal="center" vertical="center" wrapText="1"/>
    </xf>
    <xf numFmtId="165" fontId="44" fillId="5" borderId="11" xfId="0" applyNumberFormat="1" applyFont="1" applyFill="1" applyBorder="1" applyAlignment="1">
      <alignment horizontal="center" vertical="center" wrapText="1"/>
    </xf>
    <xf numFmtId="165" fontId="44" fillId="5" borderId="33" xfId="0" applyNumberFormat="1" applyFont="1" applyFill="1" applyBorder="1" applyAlignment="1">
      <alignment horizontal="center" vertical="center" wrapText="1"/>
    </xf>
    <xf numFmtId="0" fontId="12" fillId="5" borderId="34" xfId="0" applyFont="1" applyFill="1" applyBorder="1" applyAlignment="1">
      <alignment horizontal="center" vertical="center" wrapText="1"/>
    </xf>
    <xf numFmtId="165" fontId="44" fillId="5" borderId="37" xfId="0" applyNumberFormat="1" applyFont="1" applyFill="1" applyBorder="1" applyAlignment="1">
      <alignment horizontal="center" vertical="center" wrapText="1"/>
    </xf>
    <xf numFmtId="165" fontId="44" fillId="5" borderId="61" xfId="0" applyNumberFormat="1" applyFont="1" applyFill="1" applyBorder="1" applyAlignment="1">
      <alignment horizontal="center" vertical="center" wrapText="1"/>
    </xf>
    <xf numFmtId="0" fontId="44" fillId="5" borderId="16" xfId="0" applyFont="1" applyFill="1" applyBorder="1" applyAlignment="1">
      <alignment horizontal="center" vertical="center" wrapText="1"/>
    </xf>
    <xf numFmtId="0" fontId="44" fillId="5" borderId="17" xfId="0" applyFont="1" applyFill="1" applyBorder="1" applyAlignment="1">
      <alignment horizontal="center" vertical="center" wrapText="1"/>
    </xf>
    <xf numFmtId="0" fontId="44" fillId="5" borderId="43" xfId="0" applyFont="1" applyFill="1" applyBorder="1" applyAlignment="1">
      <alignment horizontal="center" vertical="center" wrapText="1"/>
    </xf>
    <xf numFmtId="0" fontId="44" fillId="5" borderId="15" xfId="0" applyFont="1" applyFill="1" applyBorder="1" applyAlignment="1">
      <alignment vertical="center" wrapText="1"/>
    </xf>
    <xf numFmtId="165" fontId="12" fillId="5" borderId="13" xfId="0" applyNumberFormat="1" applyFont="1" applyFill="1" applyBorder="1" applyAlignment="1">
      <alignment horizontal="center" vertical="center" wrapText="1"/>
    </xf>
    <xf numFmtId="1" fontId="12" fillId="5" borderId="14" xfId="0" applyNumberFormat="1" applyFont="1" applyFill="1" applyBorder="1" applyAlignment="1">
      <alignment horizontal="center" vertical="center" wrapText="1"/>
    </xf>
    <xf numFmtId="1" fontId="12" fillId="5" borderId="15" xfId="0" applyNumberFormat="1" applyFont="1" applyFill="1" applyBorder="1" applyAlignment="1">
      <alignment horizontal="center" vertical="center" wrapText="1"/>
    </xf>
    <xf numFmtId="0" fontId="12" fillId="5" borderId="18"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2" fillId="5" borderId="60" xfId="0" applyFont="1" applyFill="1" applyBorder="1" applyAlignment="1">
      <alignment horizontal="center" vertical="center" wrapText="1"/>
    </xf>
    <xf numFmtId="165" fontId="12" fillId="5" borderId="20" xfId="0" applyNumberFormat="1" applyFont="1" applyFill="1" applyBorder="1" applyAlignment="1">
      <alignment horizontal="center" vertical="center" wrapText="1"/>
    </xf>
    <xf numFmtId="0" fontId="44" fillId="5" borderId="47" xfId="0" applyFont="1" applyFill="1" applyBorder="1" applyAlignment="1">
      <alignment horizontal="center" vertical="center" wrapText="1"/>
    </xf>
    <xf numFmtId="0" fontId="44" fillId="5" borderId="41" xfId="0" applyFont="1" applyFill="1" applyBorder="1" applyAlignment="1">
      <alignment horizontal="center" vertical="center" wrapText="1"/>
    </xf>
    <xf numFmtId="0" fontId="44" fillId="5" borderId="49" xfId="0" applyFont="1" applyFill="1" applyBorder="1" applyAlignment="1">
      <alignment horizontal="center" vertical="center" wrapText="1"/>
    </xf>
    <xf numFmtId="0" fontId="44" fillId="5" borderId="51" xfId="0" applyFont="1" applyFill="1" applyBorder="1" applyAlignment="1">
      <alignment vertical="center" wrapText="1"/>
    </xf>
    <xf numFmtId="165" fontId="12" fillId="5" borderId="52" xfId="0" applyNumberFormat="1" applyFont="1" applyFill="1" applyBorder="1" applyAlignment="1">
      <alignment horizontal="center" vertical="center" wrapText="1"/>
    </xf>
    <xf numFmtId="1" fontId="12" fillId="5" borderId="53" xfId="0" applyNumberFormat="1" applyFont="1" applyFill="1" applyBorder="1" applyAlignment="1">
      <alignment horizontal="center" vertical="center" wrapText="1"/>
    </xf>
    <xf numFmtId="1" fontId="12" fillId="5" borderId="51" xfId="0" applyNumberFormat="1" applyFont="1" applyFill="1" applyBorder="1" applyAlignment="1">
      <alignment horizontal="center" vertical="center" wrapText="1"/>
    </xf>
    <xf numFmtId="0" fontId="12" fillId="5" borderId="52" xfId="0" applyFont="1" applyFill="1" applyBorder="1" applyAlignment="1">
      <alignment horizontal="center" vertical="center" wrapText="1"/>
    </xf>
    <xf numFmtId="0" fontId="12" fillId="5" borderId="49" xfId="0" applyFont="1" applyFill="1" applyBorder="1" applyAlignment="1">
      <alignment horizontal="center" vertical="center" wrapText="1"/>
    </xf>
    <xf numFmtId="0" fontId="12" fillId="5" borderId="48" xfId="0" applyFont="1" applyFill="1" applyBorder="1" applyAlignment="1">
      <alignment horizontal="center" vertical="center" wrapText="1"/>
    </xf>
    <xf numFmtId="165" fontId="12" fillId="5" borderId="38" xfId="0" applyNumberFormat="1" applyFont="1" applyFill="1" applyBorder="1" applyAlignment="1">
      <alignment horizontal="center" vertical="center" wrapText="1"/>
    </xf>
    <xf numFmtId="0" fontId="49" fillId="5" borderId="16" xfId="0" applyFont="1" applyFill="1" applyBorder="1" applyAlignment="1">
      <alignment vertical="center" wrapText="1"/>
    </xf>
    <xf numFmtId="0" fontId="49" fillId="5" borderId="17" xfId="0" applyFont="1" applyFill="1" applyBorder="1" applyAlignment="1">
      <alignment vertical="center" wrapText="1"/>
    </xf>
    <xf numFmtId="0" fontId="49" fillId="5" borderId="43" xfId="0" applyFont="1" applyFill="1" applyBorder="1" applyAlignment="1">
      <alignment vertical="center" wrapText="1"/>
    </xf>
    <xf numFmtId="0" fontId="49" fillId="5" borderId="44" xfId="0" applyFont="1" applyFill="1" applyBorder="1" applyAlignment="1">
      <alignment vertical="center" wrapText="1"/>
    </xf>
    <xf numFmtId="0" fontId="12" fillId="5" borderId="15" xfId="0" applyFont="1" applyFill="1" applyBorder="1" applyAlignment="1">
      <alignment vertical="center" wrapText="1"/>
    </xf>
    <xf numFmtId="0" fontId="12" fillId="5" borderId="20" xfId="0" applyFont="1" applyFill="1" applyBorder="1" applyAlignment="1">
      <alignment horizontal="center" vertical="center" wrapText="1"/>
    </xf>
    <xf numFmtId="165" fontId="12" fillId="5" borderId="45" xfId="0" applyNumberFormat="1" applyFont="1" applyFill="1" applyBorder="1" applyAlignment="1">
      <alignment horizontal="center" vertical="center" wrapText="1"/>
    </xf>
    <xf numFmtId="165" fontId="12" fillId="5" borderId="60" xfId="0" applyNumberFormat="1" applyFont="1" applyFill="1" applyBorder="1" applyAlignment="1">
      <alignment horizontal="center" vertical="center" wrapText="1"/>
    </xf>
    <xf numFmtId="0" fontId="49" fillId="5" borderId="47" xfId="0" applyFont="1" applyFill="1" applyBorder="1" applyAlignment="1">
      <alignment vertical="center" wrapText="1"/>
    </xf>
    <xf numFmtId="0" fontId="49" fillId="5" borderId="41" xfId="0" applyFont="1" applyFill="1" applyBorder="1" applyAlignment="1">
      <alignment vertical="center" wrapText="1"/>
    </xf>
    <xf numFmtId="0" fontId="49" fillId="5" borderId="49" xfId="0" applyFont="1" applyFill="1" applyBorder="1" applyAlignment="1">
      <alignment vertical="center" wrapText="1"/>
    </xf>
    <xf numFmtId="0" fontId="49" fillId="5" borderId="50" xfId="0" applyFont="1" applyFill="1" applyBorder="1" applyAlignment="1">
      <alignment vertical="center" wrapText="1"/>
    </xf>
    <xf numFmtId="0" fontId="12" fillId="5" borderId="51" xfId="0" applyFont="1" applyFill="1" applyBorder="1" applyAlignment="1">
      <alignment vertical="center" wrapText="1"/>
    </xf>
    <xf numFmtId="0" fontId="12" fillId="5" borderId="37" xfId="0" applyFont="1" applyFill="1" applyBorder="1" applyAlignment="1">
      <alignment horizontal="center" vertical="center" wrapText="1"/>
    </xf>
    <xf numFmtId="0" fontId="12" fillId="5" borderId="38" xfId="0" applyFont="1" applyFill="1" applyBorder="1" applyAlignment="1">
      <alignment horizontal="center" vertical="center" wrapText="1"/>
    </xf>
    <xf numFmtId="165" fontId="12" fillId="5" borderId="61" xfId="0" applyNumberFormat="1" applyFont="1" applyFill="1" applyBorder="1" applyAlignment="1">
      <alignment horizontal="center" vertical="center" wrapText="1"/>
    </xf>
    <xf numFmtId="165" fontId="12" fillId="5" borderId="62" xfId="0" applyNumberFormat="1" applyFont="1" applyFill="1" applyBorder="1" applyAlignment="1">
      <alignment horizontal="center" vertical="center" wrapText="1"/>
    </xf>
    <xf numFmtId="0" fontId="49" fillId="5" borderId="0" xfId="0" applyFont="1" applyFill="1" applyBorder="1" applyAlignment="1">
      <alignment horizontal="center" vertical="center" wrapText="1"/>
    </xf>
    <xf numFmtId="0" fontId="49" fillId="5" borderId="10" xfId="0" applyFont="1" applyFill="1" applyBorder="1" applyAlignment="1">
      <alignment horizontal="center" vertical="center" wrapText="1"/>
    </xf>
    <xf numFmtId="0" fontId="49" fillId="5" borderId="24" xfId="0" applyFont="1" applyFill="1" applyBorder="1" applyAlignment="1">
      <alignment horizontal="center" vertical="center" wrapText="1"/>
    </xf>
    <xf numFmtId="0" fontId="44" fillId="5" borderId="14" xfId="0" applyFont="1" applyFill="1" applyBorder="1" applyAlignment="1">
      <alignment horizontal="center" vertical="center" wrapText="1"/>
    </xf>
    <xf numFmtId="1" fontId="49" fillId="5" borderId="32" xfId="0" applyNumberFormat="1" applyFont="1" applyFill="1" applyBorder="1" applyAlignment="1">
      <alignment horizontal="center" vertical="center" wrapText="1"/>
    </xf>
    <xf numFmtId="0" fontId="49" fillId="5" borderId="32" xfId="0" applyFont="1" applyFill="1" applyBorder="1" applyAlignment="1">
      <alignment horizontal="center" vertical="center" wrapText="1"/>
    </xf>
    <xf numFmtId="0" fontId="52" fillId="5" borderId="11" xfId="0" applyFont="1" applyFill="1" applyBorder="1" applyAlignment="1">
      <alignment horizontal="center" vertical="center" wrapText="1"/>
    </xf>
    <xf numFmtId="0" fontId="52" fillId="5" borderId="33" xfId="0" applyFont="1" applyFill="1" applyBorder="1" applyAlignment="1">
      <alignment horizontal="center" vertical="center" wrapText="1"/>
    </xf>
    <xf numFmtId="1" fontId="49" fillId="5" borderId="1" xfId="0" applyNumberFormat="1"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27" xfId="0" applyFont="1" applyFill="1" applyBorder="1" applyAlignment="1">
      <alignment horizontal="center" vertical="center" wrapText="1"/>
    </xf>
    <xf numFmtId="0" fontId="49" fillId="5" borderId="7" xfId="0" applyFont="1" applyFill="1" applyBorder="1" applyAlignment="1">
      <alignment horizontal="center" vertical="center" wrapText="1"/>
    </xf>
    <xf numFmtId="0" fontId="49" fillId="5" borderId="12" xfId="0" applyFont="1" applyFill="1" applyBorder="1" applyAlignment="1">
      <alignment horizontal="center" vertical="center" wrapText="1"/>
    </xf>
    <xf numFmtId="0" fontId="49" fillId="5" borderId="33" xfId="0" applyFont="1" applyFill="1" applyBorder="1" applyAlignment="1">
      <alignment horizontal="center" vertical="center" wrapText="1"/>
    </xf>
    <xf numFmtId="0" fontId="49" fillId="5" borderId="5"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49" fillId="5" borderId="9" xfId="0" applyFont="1" applyFill="1" applyBorder="1" applyAlignment="1">
      <alignment horizontal="center" vertical="center" wrapText="1"/>
    </xf>
    <xf numFmtId="0" fontId="49" fillId="5" borderId="46" xfId="0" applyFont="1" applyFill="1" applyBorder="1" applyAlignment="1">
      <alignment horizontal="center" vertical="center" wrapText="1"/>
    </xf>
    <xf numFmtId="1" fontId="13" fillId="5" borderId="32" xfId="0" applyNumberFormat="1" applyFont="1" applyFill="1" applyBorder="1" applyAlignment="1">
      <alignment horizontal="center" vertical="center" wrapText="1"/>
    </xf>
    <xf numFmtId="1" fontId="44" fillId="5" borderId="32" xfId="0" applyNumberFormat="1" applyFont="1" applyFill="1" applyBorder="1" applyAlignment="1">
      <alignment horizontal="center" vertical="center" wrapText="1"/>
    </xf>
    <xf numFmtId="0" fontId="49" fillId="5" borderId="7"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0"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49" fillId="5" borderId="3" xfId="0" applyFont="1" applyFill="1" applyBorder="1" applyAlignment="1">
      <alignment horizontal="center" vertical="center" wrapText="1"/>
    </xf>
    <xf numFmtId="1" fontId="53" fillId="5" borderId="1" xfId="0" applyNumberFormat="1" applyFont="1" applyFill="1" applyBorder="1" applyAlignment="1">
      <alignment horizontal="center" vertical="center" wrapText="1"/>
    </xf>
    <xf numFmtId="0" fontId="49" fillId="5" borderId="57" xfId="0" applyFont="1" applyFill="1" applyBorder="1" applyAlignment="1">
      <alignment horizontal="center" vertical="center" wrapText="1"/>
    </xf>
    <xf numFmtId="0" fontId="13" fillId="5" borderId="30" xfId="0" applyFont="1" applyFill="1" applyBorder="1" applyAlignment="1">
      <alignment horizontal="center" vertical="center" wrapText="1"/>
    </xf>
    <xf numFmtId="0" fontId="13" fillId="5" borderId="28" xfId="0" applyFont="1" applyFill="1" applyBorder="1" applyAlignment="1">
      <alignment horizontal="center" vertical="center" wrapText="1"/>
    </xf>
    <xf numFmtId="0" fontId="13" fillId="5" borderId="25" xfId="0" applyFont="1" applyFill="1" applyBorder="1" applyAlignment="1">
      <alignment horizontal="center" vertical="center" wrapText="1"/>
    </xf>
    <xf numFmtId="0" fontId="49" fillId="5" borderId="28"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5" borderId="30" xfId="0" applyFont="1" applyFill="1" applyBorder="1" applyAlignment="1">
      <alignment horizontal="center" vertical="center" wrapText="1"/>
    </xf>
    <xf numFmtId="0" fontId="42" fillId="5" borderId="1" xfId="0" applyFont="1" applyFill="1" applyBorder="1" applyAlignment="1"/>
    <xf numFmtId="0" fontId="42" fillId="5" borderId="0" xfId="0" applyFont="1" applyFill="1" applyBorder="1" applyAlignment="1"/>
    <xf numFmtId="0" fontId="52" fillId="5" borderId="2" xfId="0" applyFont="1" applyFill="1" applyBorder="1" applyAlignment="1">
      <alignment horizontal="center" vertical="center" wrapText="1"/>
    </xf>
    <xf numFmtId="0" fontId="52" fillId="5" borderId="27" xfId="0" applyFont="1" applyFill="1" applyBorder="1" applyAlignment="1">
      <alignment horizontal="center" vertical="center" wrapText="1"/>
    </xf>
    <xf numFmtId="1" fontId="47" fillId="5" borderId="1" xfId="0" applyNumberFormat="1" applyFont="1" applyFill="1" applyBorder="1" applyAlignment="1">
      <alignment horizontal="center" vertical="center" wrapText="1"/>
    </xf>
    <xf numFmtId="0" fontId="12" fillId="5" borderId="46" xfId="0" applyFont="1" applyFill="1" applyBorder="1" applyAlignment="1">
      <alignment horizontal="center" vertical="center" wrapText="1"/>
    </xf>
    <xf numFmtId="0" fontId="46" fillId="5" borderId="34" xfId="0" applyFont="1" applyFill="1" applyBorder="1" applyAlignment="1">
      <alignment horizontal="center" vertical="center" wrapText="1"/>
    </xf>
    <xf numFmtId="0" fontId="46" fillId="5" borderId="35" xfId="0" applyFont="1" applyFill="1" applyBorder="1" applyAlignment="1">
      <alignment horizontal="center" vertical="center" wrapText="1"/>
    </xf>
    <xf numFmtId="0" fontId="46" fillId="5" borderId="8" xfId="0" applyFont="1" applyFill="1" applyBorder="1" applyAlignment="1">
      <alignment horizontal="center" vertical="center" wrapText="1"/>
    </xf>
    <xf numFmtId="0" fontId="47" fillId="5" borderId="46" xfId="0" applyFont="1" applyFill="1" applyBorder="1" applyAlignment="1">
      <alignment horizontal="center" vertical="center" wrapText="1"/>
    </xf>
    <xf numFmtId="165" fontId="13" fillId="5" borderId="22" xfId="0" applyNumberFormat="1" applyFont="1" applyFill="1" applyBorder="1" applyAlignment="1">
      <alignment horizontal="center" vertical="center" wrapText="1"/>
    </xf>
    <xf numFmtId="165" fontId="13" fillId="5" borderId="23" xfId="0" applyNumberFormat="1" applyFont="1" applyFill="1" applyBorder="1" applyAlignment="1">
      <alignment horizontal="center" vertical="center" wrapText="1"/>
    </xf>
    <xf numFmtId="165" fontId="13" fillId="5" borderId="24" xfId="0" applyNumberFormat="1" applyFont="1" applyFill="1" applyBorder="1" applyAlignment="1">
      <alignment horizontal="center" vertical="center" wrapText="1"/>
    </xf>
    <xf numFmtId="0" fontId="44" fillId="5" borderId="47" xfId="0" applyFont="1" applyFill="1" applyBorder="1" applyAlignment="1">
      <alignment horizontal="center" vertical="center" wrapText="1"/>
    </xf>
    <xf numFmtId="0" fontId="49" fillId="5" borderId="51" xfId="0" applyFont="1" applyFill="1" applyBorder="1" applyAlignment="1">
      <alignment horizontal="center" vertical="center" wrapText="1"/>
    </xf>
    <xf numFmtId="0" fontId="43" fillId="5" borderId="53" xfId="0" applyFont="1" applyFill="1" applyBorder="1" applyAlignment="1">
      <alignment horizontal="center" vertical="center" wrapText="1"/>
    </xf>
    <xf numFmtId="0" fontId="44" fillId="5" borderId="53" xfId="0" applyFont="1" applyFill="1" applyBorder="1" applyAlignment="1">
      <alignment horizontal="center" vertical="center" wrapText="1"/>
    </xf>
    <xf numFmtId="0" fontId="13" fillId="5" borderId="53" xfId="0" applyFont="1" applyFill="1" applyBorder="1" applyAlignment="1">
      <alignment horizontal="center" vertical="center" wrapText="1"/>
    </xf>
    <xf numFmtId="165" fontId="13" fillId="5" borderId="52" xfId="0" applyNumberFormat="1" applyFont="1" applyFill="1" applyBorder="1" applyAlignment="1">
      <alignment horizontal="center" vertical="center" wrapText="1"/>
    </xf>
    <xf numFmtId="165" fontId="13" fillId="5" borderId="53" xfId="0" applyNumberFormat="1" applyFont="1" applyFill="1" applyBorder="1" applyAlignment="1">
      <alignment horizontal="center" vertical="center" wrapText="1"/>
    </xf>
    <xf numFmtId="165" fontId="13" fillId="5" borderId="51" xfId="0" applyNumberFormat="1" applyFont="1" applyFill="1" applyBorder="1" applyAlignment="1">
      <alignment horizontal="center" vertical="center" wrapText="1"/>
    </xf>
    <xf numFmtId="0" fontId="43" fillId="5" borderId="16" xfId="0" applyFont="1" applyFill="1" applyBorder="1" applyAlignment="1">
      <alignment horizontal="left" vertical="center" wrapText="1"/>
    </xf>
    <xf numFmtId="0" fontId="43" fillId="5" borderId="17" xfId="0" applyFont="1" applyFill="1" applyBorder="1" applyAlignment="1">
      <alignment horizontal="left" vertical="center" wrapText="1"/>
    </xf>
    <xf numFmtId="0" fontId="43" fillId="5" borderId="21" xfId="0" applyFont="1" applyFill="1" applyBorder="1" applyAlignment="1">
      <alignment horizontal="left" vertical="center" wrapText="1"/>
    </xf>
    <xf numFmtId="0" fontId="49" fillId="5" borderId="16" xfId="0" applyFont="1" applyFill="1" applyBorder="1" applyAlignment="1">
      <alignment horizontal="center" vertical="center" wrapText="1"/>
    </xf>
    <xf numFmtId="0" fontId="49" fillId="5" borderId="17" xfId="0" applyFont="1" applyFill="1" applyBorder="1" applyAlignment="1">
      <alignment horizontal="center" vertical="center" wrapText="1"/>
    </xf>
    <xf numFmtId="0" fontId="49" fillId="5" borderId="43" xfId="0" applyFont="1" applyFill="1" applyBorder="1" applyAlignment="1">
      <alignment horizontal="center" vertical="center" wrapText="1"/>
    </xf>
    <xf numFmtId="0" fontId="49" fillId="5" borderId="44" xfId="0" applyFont="1" applyFill="1" applyBorder="1" applyAlignment="1">
      <alignment horizontal="center" vertical="center" wrapText="1"/>
    </xf>
    <xf numFmtId="0" fontId="49" fillId="5" borderId="15" xfId="0" applyFont="1" applyFill="1" applyBorder="1" applyAlignment="1">
      <alignment horizontal="center" vertical="center" wrapText="1"/>
    </xf>
    <xf numFmtId="165" fontId="43" fillId="5" borderId="13" xfId="0" applyNumberFormat="1" applyFont="1" applyFill="1" applyBorder="1" applyAlignment="1">
      <alignment horizontal="center" vertical="center" wrapText="1"/>
    </xf>
    <xf numFmtId="0" fontId="43" fillId="5" borderId="14" xfId="0" applyFont="1" applyFill="1" applyBorder="1" applyAlignment="1">
      <alignment horizontal="center" vertical="center" wrapText="1"/>
    </xf>
    <xf numFmtId="0" fontId="43" fillId="5" borderId="44" xfId="0" applyFont="1" applyFill="1" applyBorder="1" applyAlignment="1">
      <alignment horizontal="center" vertical="center" wrapText="1"/>
    </xf>
    <xf numFmtId="1" fontId="43" fillId="5" borderId="18" xfId="0" applyNumberFormat="1" applyFont="1" applyFill="1" applyBorder="1" applyAlignment="1">
      <alignment horizontal="center" vertical="center" wrapText="1"/>
    </xf>
    <xf numFmtId="1" fontId="43" fillId="5" borderId="19" xfId="0" applyNumberFormat="1" applyFont="1" applyFill="1" applyBorder="1" applyAlignment="1">
      <alignment horizontal="center" vertical="center" wrapText="1"/>
    </xf>
    <xf numFmtId="1" fontId="43" fillId="5" borderId="20" xfId="0" applyNumberFormat="1" applyFont="1" applyFill="1" applyBorder="1" applyAlignment="1">
      <alignment horizontal="center" vertical="center" wrapText="1"/>
    </xf>
    <xf numFmtId="165" fontId="43" fillId="5" borderId="18" xfId="0" applyNumberFormat="1" applyFont="1" applyFill="1" applyBorder="1" applyAlignment="1">
      <alignment horizontal="center" vertical="center" wrapText="1"/>
    </xf>
    <xf numFmtId="165" fontId="43" fillId="5" borderId="19" xfId="0" applyNumberFormat="1" applyFont="1" applyFill="1" applyBorder="1" applyAlignment="1">
      <alignment horizontal="center" vertical="center" wrapText="1"/>
    </xf>
    <xf numFmtId="165" fontId="43" fillId="5" borderId="20" xfId="0" applyNumberFormat="1" applyFont="1" applyFill="1" applyBorder="1" applyAlignment="1">
      <alignment horizontal="center" vertical="center" wrapText="1"/>
    </xf>
    <xf numFmtId="0" fontId="43" fillId="5" borderId="47" xfId="0" applyFont="1" applyFill="1" applyBorder="1" applyAlignment="1">
      <alignment horizontal="left" vertical="center" wrapText="1"/>
    </xf>
    <xf numFmtId="0" fontId="43" fillId="5" borderId="41" xfId="0" applyFont="1" applyFill="1" applyBorder="1" applyAlignment="1">
      <alignment horizontal="left" vertical="center" wrapText="1"/>
    </xf>
    <xf numFmtId="0" fontId="43" fillId="5" borderId="48" xfId="0" applyFont="1" applyFill="1" applyBorder="1" applyAlignment="1">
      <alignment horizontal="left" vertical="center" wrapText="1"/>
    </xf>
    <xf numFmtId="0" fontId="49" fillId="5" borderId="47" xfId="0" applyFont="1" applyFill="1" applyBorder="1" applyAlignment="1">
      <alignment horizontal="center" vertical="center" wrapText="1"/>
    </xf>
    <xf numFmtId="0" fontId="49" fillId="5" borderId="41" xfId="0" applyFont="1" applyFill="1" applyBorder="1" applyAlignment="1">
      <alignment horizontal="center" vertical="center" wrapText="1"/>
    </xf>
    <xf numFmtId="0" fontId="49" fillId="5" borderId="49" xfId="0" applyFont="1" applyFill="1" applyBorder="1" applyAlignment="1">
      <alignment horizontal="center" vertical="center" wrapText="1"/>
    </xf>
    <xf numFmtId="0" fontId="49" fillId="5" borderId="50" xfId="0" applyFont="1" applyFill="1" applyBorder="1" applyAlignment="1">
      <alignment horizontal="center" vertical="center" wrapText="1"/>
    </xf>
    <xf numFmtId="0" fontId="49" fillId="5" borderId="51" xfId="0" applyFont="1" applyFill="1" applyBorder="1" applyAlignment="1">
      <alignment horizontal="center" vertical="center" wrapText="1"/>
    </xf>
    <xf numFmtId="165" fontId="43" fillId="5" borderId="52" xfId="0" applyNumberFormat="1" applyFont="1" applyFill="1" applyBorder="1" applyAlignment="1">
      <alignment horizontal="center" vertical="center" wrapText="1"/>
    </xf>
    <xf numFmtId="0" fontId="43" fillId="5" borderId="50" xfId="0" applyFont="1" applyFill="1" applyBorder="1" applyAlignment="1">
      <alignment horizontal="center" vertical="center" wrapText="1"/>
    </xf>
    <xf numFmtId="1" fontId="43" fillId="5" borderId="36" xfId="0" applyNumberFormat="1" applyFont="1" applyFill="1" applyBorder="1" applyAlignment="1">
      <alignment horizontal="center" vertical="center" wrapText="1"/>
    </xf>
    <xf numFmtId="1" fontId="43" fillId="5" borderId="37" xfId="0" applyNumberFormat="1" applyFont="1" applyFill="1" applyBorder="1" applyAlignment="1">
      <alignment horizontal="center" vertical="center" wrapText="1"/>
    </xf>
    <xf numFmtId="1" fontId="43" fillId="5" borderId="38" xfId="0" applyNumberFormat="1" applyFont="1" applyFill="1" applyBorder="1" applyAlignment="1">
      <alignment horizontal="center" vertical="center" wrapText="1"/>
    </xf>
    <xf numFmtId="165" fontId="43" fillId="5" borderId="36" xfId="0" applyNumberFormat="1" applyFont="1" applyFill="1" applyBorder="1" applyAlignment="1">
      <alignment horizontal="center" vertical="center" wrapText="1"/>
    </xf>
    <xf numFmtId="165" fontId="43" fillId="5" borderId="37" xfId="0" applyNumberFormat="1" applyFont="1" applyFill="1" applyBorder="1" applyAlignment="1">
      <alignment horizontal="center" vertical="center" wrapText="1"/>
    </xf>
    <xf numFmtId="165" fontId="43" fillId="5" borderId="38" xfId="0" applyNumberFormat="1" applyFont="1" applyFill="1" applyBorder="1" applyAlignment="1">
      <alignment horizontal="center" vertical="center" wrapText="1"/>
    </xf>
    <xf numFmtId="0" fontId="43" fillId="5" borderId="39" xfId="0" applyFont="1" applyFill="1" applyBorder="1" applyAlignment="1">
      <alignment horizontal="center" vertical="center"/>
    </xf>
    <xf numFmtId="0" fontId="43" fillId="5" borderId="40" xfId="0" applyFont="1" applyFill="1" applyBorder="1" applyAlignment="1">
      <alignment horizontal="center" vertical="center"/>
    </xf>
    <xf numFmtId="0" fontId="43" fillId="5" borderId="41" xfId="0" applyFont="1" applyFill="1" applyBorder="1" applyAlignment="1">
      <alignment horizontal="center" vertical="center"/>
    </xf>
    <xf numFmtId="0" fontId="43" fillId="5" borderId="48" xfId="0" applyFont="1" applyFill="1" applyBorder="1" applyAlignment="1">
      <alignment horizontal="center" vertical="center"/>
    </xf>
    <xf numFmtId="0" fontId="44" fillId="5" borderId="13" xfId="0" applyFont="1" applyFill="1" applyBorder="1" applyAlignment="1">
      <alignment horizontal="center" vertical="center"/>
    </xf>
    <xf numFmtId="49" fontId="44" fillId="5" borderId="44" xfId="0" applyNumberFormat="1" applyFont="1" applyFill="1" applyBorder="1" applyAlignment="1">
      <alignment horizontal="center" vertical="center" wrapText="1"/>
    </xf>
    <xf numFmtId="0" fontId="44" fillId="5" borderId="15" xfId="0" applyFont="1" applyFill="1" applyBorder="1" applyAlignment="1">
      <alignment horizontal="left" vertical="center" wrapText="1"/>
    </xf>
    <xf numFmtId="0" fontId="44" fillId="5" borderId="44" xfId="0" applyFont="1" applyFill="1" applyBorder="1" applyAlignment="1">
      <alignment vertical="center" wrapText="1"/>
    </xf>
    <xf numFmtId="0" fontId="44" fillId="5" borderId="17" xfId="0" applyFont="1" applyFill="1" applyBorder="1" applyAlignment="1">
      <alignment vertical="center" wrapText="1"/>
    </xf>
    <xf numFmtId="0" fontId="44" fillId="5" borderId="43" xfId="0" applyFont="1" applyFill="1" applyBorder="1" applyAlignment="1">
      <alignment vertical="center" wrapText="1"/>
    </xf>
    <xf numFmtId="0" fontId="43" fillId="5" borderId="13" xfId="0" applyFont="1" applyFill="1" applyBorder="1" applyAlignment="1">
      <alignment horizontal="center" vertical="center" wrapText="1"/>
    </xf>
    <xf numFmtId="0" fontId="43" fillId="5" borderId="19" xfId="0" applyFont="1" applyFill="1" applyBorder="1" applyAlignment="1">
      <alignment horizontal="center" vertical="center" wrapText="1"/>
    </xf>
    <xf numFmtId="0" fontId="44" fillId="5" borderId="19" xfId="0" applyFont="1" applyFill="1" applyBorder="1" applyAlignment="1">
      <alignment horizontal="center" vertical="center" wrapText="1"/>
    </xf>
    <xf numFmtId="0" fontId="43" fillId="5" borderId="15" xfId="0" applyFont="1" applyFill="1" applyBorder="1" applyAlignment="1">
      <alignment horizontal="center" vertical="center" wrapText="1"/>
    </xf>
    <xf numFmtId="0" fontId="44" fillId="5" borderId="18" xfId="0" applyFont="1" applyFill="1" applyBorder="1" applyAlignment="1">
      <alignment horizontal="center" vertical="center" wrapText="1"/>
    </xf>
    <xf numFmtId="0" fontId="44" fillId="5" borderId="19" xfId="0" applyFont="1" applyFill="1" applyBorder="1" applyAlignment="1">
      <alignment horizontal="center" vertical="center" wrapText="1"/>
    </xf>
    <xf numFmtId="0" fontId="44" fillId="5" borderId="20" xfId="0" applyFont="1" applyFill="1" applyBorder="1" applyAlignment="1">
      <alignment horizontal="center" vertical="center" wrapText="1"/>
    </xf>
    <xf numFmtId="165" fontId="44" fillId="5" borderId="13" xfId="0" applyNumberFormat="1" applyFont="1" applyFill="1" applyBorder="1" applyAlignment="1">
      <alignment horizontal="center" vertical="center" wrapText="1"/>
    </xf>
    <xf numFmtId="165" fontId="44" fillId="5" borderId="14" xfId="0" applyNumberFormat="1" applyFont="1" applyFill="1" applyBorder="1" applyAlignment="1">
      <alignment horizontal="center" vertical="center" wrapText="1"/>
    </xf>
    <xf numFmtId="165" fontId="44" fillId="5" borderId="44" xfId="0" applyNumberFormat="1" applyFont="1" applyFill="1" applyBorder="1" applyAlignment="1">
      <alignment horizontal="center" vertical="center" wrapText="1"/>
    </xf>
    <xf numFmtId="165" fontId="44" fillId="5" borderId="15" xfId="0" applyNumberFormat="1" applyFont="1" applyFill="1" applyBorder="1" applyAlignment="1">
      <alignment horizontal="center" vertical="center" wrapText="1"/>
    </xf>
    <xf numFmtId="0" fontId="44" fillId="5" borderId="57" xfId="0" applyFont="1" applyFill="1" applyBorder="1" applyAlignment="1">
      <alignment horizontal="center" vertical="center" wrapText="1"/>
    </xf>
    <xf numFmtId="0" fontId="44" fillId="5" borderId="34" xfId="0" applyFont="1" applyFill="1" applyBorder="1" applyAlignment="1">
      <alignment horizontal="center" vertical="center" wrapText="1"/>
    </xf>
    <xf numFmtId="0" fontId="46" fillId="5" borderId="27" xfId="0" applyFont="1" applyFill="1" applyBorder="1" applyAlignment="1">
      <alignment horizontal="center" vertical="center" wrapText="1"/>
    </xf>
    <xf numFmtId="0" fontId="44" fillId="5" borderId="33" xfId="0" applyFont="1" applyFill="1" applyBorder="1" applyAlignment="1">
      <alignment horizontal="center" vertical="center" wrapText="1"/>
    </xf>
    <xf numFmtId="0" fontId="44" fillId="5" borderId="55" xfId="0" applyFont="1" applyFill="1" applyBorder="1" applyAlignment="1">
      <alignment horizontal="center" vertical="center" wrapText="1"/>
    </xf>
    <xf numFmtId="0" fontId="46" fillId="5" borderId="46" xfId="0" applyFont="1" applyFill="1" applyBorder="1" applyAlignment="1">
      <alignment horizontal="center" vertical="center" wrapText="1"/>
    </xf>
    <xf numFmtId="165" fontId="44" fillId="5" borderId="52" xfId="0" applyNumberFormat="1" applyFont="1" applyFill="1" applyBorder="1" applyAlignment="1">
      <alignment horizontal="center" vertical="center" wrapText="1"/>
    </xf>
    <xf numFmtId="165" fontId="44" fillId="5" borderId="53" xfId="0" applyNumberFormat="1" applyFont="1" applyFill="1" applyBorder="1" applyAlignment="1">
      <alignment horizontal="center" vertical="center" wrapText="1"/>
    </xf>
    <xf numFmtId="165" fontId="44" fillId="5" borderId="51" xfId="0" applyNumberFormat="1" applyFont="1" applyFill="1" applyBorder="1" applyAlignment="1">
      <alignment horizontal="center" vertical="center" wrapText="1"/>
    </xf>
    <xf numFmtId="0" fontId="44" fillId="5" borderId="52" xfId="0" applyFont="1" applyFill="1" applyBorder="1" applyAlignment="1">
      <alignment horizontal="center" vertical="center"/>
    </xf>
    <xf numFmtId="1" fontId="43" fillId="5" borderId="14" xfId="0" applyNumberFormat="1" applyFont="1" applyFill="1" applyBorder="1" applyAlignment="1">
      <alignment horizontal="center" vertical="center" wrapText="1"/>
    </xf>
    <xf numFmtId="1" fontId="43" fillId="5" borderId="15" xfId="0" applyNumberFormat="1" applyFont="1" applyFill="1" applyBorder="1" applyAlignment="1">
      <alignment horizontal="center" vertical="center" wrapText="1"/>
    </xf>
    <xf numFmtId="1" fontId="43" fillId="5" borderId="53" xfId="0" applyNumberFormat="1" applyFont="1" applyFill="1" applyBorder="1" applyAlignment="1">
      <alignment horizontal="center" vertical="center" wrapText="1"/>
    </xf>
    <xf numFmtId="1" fontId="43" fillId="5" borderId="51" xfId="0" applyNumberFormat="1" applyFont="1" applyFill="1" applyBorder="1" applyAlignment="1">
      <alignment horizontal="center" vertical="center" wrapText="1"/>
    </xf>
    <xf numFmtId="1" fontId="43" fillId="5" borderId="26" xfId="0" applyNumberFormat="1" applyFont="1" applyFill="1" applyBorder="1" applyAlignment="1">
      <alignment horizontal="center" vertical="center" wrapText="1"/>
    </xf>
    <xf numFmtId="1" fontId="43" fillId="5" borderId="1" xfId="0" applyNumberFormat="1" applyFont="1" applyFill="1" applyBorder="1" applyAlignment="1">
      <alignment horizontal="center" vertical="center" wrapText="1"/>
    </xf>
    <xf numFmtId="1" fontId="43" fillId="5" borderId="27" xfId="0" applyNumberFormat="1" applyFont="1" applyFill="1" applyBorder="1" applyAlignment="1">
      <alignment horizontal="center" vertical="center" wrapText="1"/>
    </xf>
    <xf numFmtId="0" fontId="43" fillId="5" borderId="18" xfId="0" applyFont="1" applyFill="1" applyBorder="1" applyAlignment="1">
      <alignment horizontal="center" vertical="center" wrapText="1"/>
    </xf>
    <xf numFmtId="0" fontId="43" fillId="5" borderId="20" xfId="0" applyFont="1" applyFill="1" applyBorder="1" applyAlignment="1">
      <alignment horizontal="center" vertical="center" wrapText="1"/>
    </xf>
    <xf numFmtId="0" fontId="51" fillId="5" borderId="18" xfId="0" applyFont="1" applyFill="1" applyBorder="1" applyAlignment="1">
      <alignment horizontal="center" vertical="center" wrapText="1"/>
    </xf>
    <xf numFmtId="0" fontId="51" fillId="5" borderId="20" xfId="0" applyFont="1" applyFill="1" applyBorder="1" applyAlignment="1">
      <alignment horizontal="center" vertical="center" wrapText="1"/>
    </xf>
    <xf numFmtId="165" fontId="44" fillId="5" borderId="18" xfId="0" applyNumberFormat="1" applyFont="1" applyFill="1" applyBorder="1" applyAlignment="1">
      <alignment horizontal="center" vertical="center" wrapText="1"/>
    </xf>
    <xf numFmtId="165" fontId="44" fillId="5" borderId="19" xfId="0" applyNumberFormat="1" applyFont="1" applyFill="1" applyBorder="1" applyAlignment="1">
      <alignment horizontal="center" vertical="center" wrapText="1"/>
    </xf>
    <xf numFmtId="165" fontId="44" fillId="5" borderId="20" xfId="0" applyNumberFormat="1" applyFont="1" applyFill="1" applyBorder="1" applyAlignment="1">
      <alignment horizontal="center" vertical="center" wrapText="1"/>
    </xf>
    <xf numFmtId="0" fontId="43" fillId="5" borderId="27" xfId="0" applyFont="1" applyFill="1" applyBorder="1" applyAlignment="1">
      <alignment horizontal="center" vertical="center" wrapText="1"/>
    </xf>
    <xf numFmtId="0" fontId="43" fillId="5" borderId="11" xfId="0" applyFont="1" applyFill="1" applyBorder="1" applyAlignment="1">
      <alignment horizontal="center" vertical="center" wrapText="1"/>
    </xf>
    <xf numFmtId="0" fontId="43" fillId="5" borderId="2" xfId="0" applyFont="1" applyFill="1" applyBorder="1" applyAlignment="1">
      <alignment horizontal="center" vertical="center" wrapText="1"/>
    </xf>
    <xf numFmtId="0" fontId="54" fillId="5" borderId="1" xfId="0" applyFont="1" applyFill="1" applyBorder="1" applyAlignment="1">
      <alignment horizontal="center" vertical="center" wrapText="1"/>
    </xf>
    <xf numFmtId="0" fontId="44" fillId="5" borderId="16" xfId="0" applyFont="1" applyFill="1" applyBorder="1" applyAlignment="1">
      <alignment vertical="center" wrapText="1"/>
    </xf>
    <xf numFmtId="0" fontId="43" fillId="5" borderId="15" xfId="0" applyFont="1" applyFill="1" applyBorder="1" applyAlignment="1">
      <alignment vertical="center" wrapText="1"/>
    </xf>
    <xf numFmtId="0" fontId="43" fillId="5" borderId="18" xfId="0" applyFont="1" applyFill="1" applyBorder="1" applyAlignment="1">
      <alignment horizontal="center" vertical="center" wrapText="1"/>
    </xf>
    <xf numFmtId="0" fontId="43" fillId="5" borderId="19" xfId="0" applyFont="1" applyFill="1" applyBorder="1" applyAlignment="1">
      <alignment horizontal="center" vertical="center" wrapText="1"/>
    </xf>
    <xf numFmtId="0" fontId="43" fillId="5" borderId="20" xfId="0" applyFont="1" applyFill="1" applyBorder="1" applyAlignment="1">
      <alignment horizontal="center" vertical="center" wrapText="1"/>
    </xf>
    <xf numFmtId="165" fontId="43" fillId="5" borderId="14" xfId="0" applyNumberFormat="1" applyFont="1" applyFill="1" applyBorder="1" applyAlignment="1">
      <alignment horizontal="center" vertical="center" wrapText="1"/>
    </xf>
    <xf numFmtId="0" fontId="44" fillId="5" borderId="47" xfId="0" applyFont="1" applyFill="1" applyBorder="1" applyAlignment="1">
      <alignment vertical="center" wrapText="1"/>
    </xf>
    <xf numFmtId="0" fontId="44" fillId="5" borderId="41" xfId="0" applyFont="1" applyFill="1" applyBorder="1" applyAlignment="1">
      <alignment vertical="center" wrapText="1"/>
    </xf>
    <xf numFmtId="0" fontId="44" fillId="5" borderId="49" xfId="0" applyFont="1" applyFill="1" applyBorder="1" applyAlignment="1">
      <alignment vertical="center" wrapText="1"/>
    </xf>
    <xf numFmtId="0" fontId="44" fillId="5" borderId="50" xfId="0" applyFont="1" applyFill="1" applyBorder="1" applyAlignment="1">
      <alignment vertical="center" wrapText="1"/>
    </xf>
    <xf numFmtId="0" fontId="43" fillId="5" borderId="51" xfId="0" applyFont="1" applyFill="1" applyBorder="1" applyAlignment="1">
      <alignment vertical="center" wrapText="1"/>
    </xf>
    <xf numFmtId="0" fontId="43" fillId="5" borderId="52" xfId="0" applyFont="1" applyFill="1" applyBorder="1" applyAlignment="1">
      <alignment horizontal="center" vertical="center" wrapText="1"/>
    </xf>
    <xf numFmtId="0" fontId="43" fillId="5" borderId="51" xfId="0" applyFont="1" applyFill="1" applyBorder="1" applyAlignment="1">
      <alignment horizontal="center" vertical="center" wrapText="1"/>
    </xf>
    <xf numFmtId="0" fontId="43" fillId="5" borderId="36" xfId="0" applyFont="1" applyFill="1" applyBorder="1" applyAlignment="1">
      <alignment horizontal="center" vertical="center" wrapText="1"/>
    </xf>
    <xf numFmtId="0" fontId="43" fillId="5" borderId="37" xfId="0" applyFont="1" applyFill="1" applyBorder="1" applyAlignment="1">
      <alignment horizontal="center" vertical="center" wrapText="1"/>
    </xf>
    <xf numFmtId="0" fontId="43" fillId="5" borderId="38" xfId="0" applyFont="1" applyFill="1" applyBorder="1" applyAlignment="1">
      <alignment horizontal="center" vertical="center" wrapText="1"/>
    </xf>
    <xf numFmtId="165" fontId="43" fillId="5" borderId="53" xfId="0" applyNumberFormat="1" applyFont="1" applyFill="1" applyBorder="1" applyAlignment="1">
      <alignment horizontal="center" vertical="center" wrapText="1"/>
    </xf>
    <xf numFmtId="1" fontId="12" fillId="5" borderId="19" xfId="0" applyNumberFormat="1" applyFont="1" applyFill="1" applyBorder="1" applyAlignment="1">
      <alignment horizontal="center" vertical="center" wrapText="1"/>
    </xf>
    <xf numFmtId="1" fontId="12" fillId="5" borderId="20" xfId="0" applyNumberFormat="1" applyFont="1" applyFill="1" applyBorder="1" applyAlignment="1">
      <alignment horizontal="center" vertical="center" wrapText="1"/>
    </xf>
    <xf numFmtId="1" fontId="12" fillId="5" borderId="18" xfId="0" applyNumberFormat="1" applyFont="1" applyFill="1" applyBorder="1" applyAlignment="1">
      <alignment horizontal="center" vertical="center" wrapText="1"/>
    </xf>
    <xf numFmtId="1" fontId="12" fillId="5" borderId="19" xfId="0" applyNumberFormat="1" applyFont="1" applyFill="1" applyBorder="1" applyAlignment="1">
      <alignment horizontal="center" vertical="center" wrapText="1"/>
    </xf>
    <xf numFmtId="1" fontId="12" fillId="5" borderId="20" xfId="0" applyNumberFormat="1" applyFont="1" applyFill="1" applyBorder="1" applyAlignment="1">
      <alignment horizontal="center" vertical="center" wrapText="1"/>
    </xf>
    <xf numFmtId="165" fontId="12" fillId="5" borderId="14" xfId="0" applyNumberFormat="1" applyFont="1" applyFill="1" applyBorder="1" applyAlignment="1">
      <alignment horizontal="center" vertical="center" wrapText="1"/>
    </xf>
    <xf numFmtId="1" fontId="12" fillId="5" borderId="37" xfId="0" applyNumberFormat="1" applyFont="1" applyFill="1" applyBorder="1" applyAlignment="1">
      <alignment horizontal="center" vertical="center" wrapText="1"/>
    </xf>
    <xf numFmtId="1" fontId="12" fillId="5" borderId="38" xfId="0" applyNumberFormat="1" applyFont="1" applyFill="1" applyBorder="1" applyAlignment="1">
      <alignment horizontal="center" vertical="center" wrapText="1"/>
    </xf>
    <xf numFmtId="1" fontId="12" fillId="5" borderId="36" xfId="0" applyNumberFormat="1" applyFont="1" applyFill="1" applyBorder="1" applyAlignment="1">
      <alignment horizontal="center" vertical="center" wrapText="1"/>
    </xf>
    <xf numFmtId="1" fontId="12" fillId="5" borderId="37" xfId="0" applyNumberFormat="1" applyFont="1" applyFill="1" applyBorder="1" applyAlignment="1">
      <alignment horizontal="center" vertical="center" wrapText="1"/>
    </xf>
    <xf numFmtId="1" fontId="12" fillId="5" borderId="38" xfId="0" applyNumberFormat="1" applyFont="1" applyFill="1" applyBorder="1" applyAlignment="1">
      <alignment horizontal="center" vertical="center" wrapText="1"/>
    </xf>
    <xf numFmtId="165" fontId="12" fillId="5" borderId="53" xfId="0" applyNumberFormat="1" applyFont="1" applyFill="1" applyBorder="1" applyAlignment="1">
      <alignment horizontal="center" vertical="center" wrapText="1"/>
    </xf>
    <xf numFmtId="0" fontId="43" fillId="5" borderId="43" xfId="0" applyFont="1" applyFill="1" applyBorder="1" applyAlignment="1">
      <alignment horizontal="left" vertical="center" wrapText="1"/>
    </xf>
    <xf numFmtId="166" fontId="12" fillId="5" borderId="13" xfId="1" applyNumberFormat="1" applyFont="1" applyFill="1" applyBorder="1" applyAlignment="1">
      <alignment horizontal="center" vertical="center" wrapText="1"/>
    </xf>
    <xf numFmtId="1" fontId="12" fillId="5" borderId="44" xfId="0" applyNumberFormat="1" applyFont="1" applyFill="1" applyBorder="1" applyAlignment="1">
      <alignment horizontal="center" vertical="center" wrapText="1"/>
    </xf>
    <xf numFmtId="0" fontId="43" fillId="5" borderId="49" xfId="0" applyFont="1" applyFill="1" applyBorder="1" applyAlignment="1">
      <alignment horizontal="left" vertical="center" wrapText="1"/>
    </xf>
    <xf numFmtId="166" fontId="12" fillId="5" borderId="52" xfId="1" applyNumberFormat="1" applyFont="1" applyFill="1" applyBorder="1" applyAlignment="1">
      <alignment horizontal="center" vertical="center" wrapText="1"/>
    </xf>
    <xf numFmtId="1" fontId="12" fillId="5" borderId="50" xfId="0" applyNumberFormat="1" applyFont="1" applyFill="1" applyBorder="1" applyAlignment="1">
      <alignment horizontal="center" vertical="center" wrapText="1"/>
    </xf>
    <xf numFmtId="165" fontId="12" fillId="5" borderId="9" xfId="0" applyNumberFormat="1" applyFont="1" applyFill="1" applyBorder="1" applyAlignment="1">
      <alignment horizontal="center" vertical="center" wrapText="1"/>
    </xf>
    <xf numFmtId="165" fontId="12" fillId="5" borderId="46" xfId="0" applyNumberFormat="1" applyFont="1" applyFill="1" applyBorder="1" applyAlignment="1">
      <alignment horizontal="center" vertical="center" wrapText="1"/>
    </xf>
    <xf numFmtId="0" fontId="12" fillId="5" borderId="16" xfId="0" applyFont="1" applyFill="1" applyBorder="1" applyAlignment="1">
      <alignment vertical="center" wrapText="1"/>
    </xf>
    <xf numFmtId="0" fontId="12" fillId="5" borderId="17" xfId="0" applyFont="1" applyFill="1" applyBorder="1" applyAlignment="1">
      <alignment vertical="center" wrapText="1"/>
    </xf>
    <xf numFmtId="0" fontId="12" fillId="5" borderId="43" xfId="0" applyFont="1" applyFill="1" applyBorder="1" applyAlignment="1">
      <alignment vertical="center" wrapText="1"/>
    </xf>
    <xf numFmtId="0" fontId="12" fillId="5" borderId="44" xfId="0" applyFont="1" applyFill="1" applyBorder="1" applyAlignment="1">
      <alignment vertical="center" wrapText="1"/>
    </xf>
    <xf numFmtId="165" fontId="43" fillId="5" borderId="15" xfId="0" applyNumberFormat="1" applyFont="1" applyFill="1" applyBorder="1" applyAlignment="1">
      <alignment horizontal="center" vertical="center" wrapText="1"/>
    </xf>
    <xf numFmtId="0" fontId="12" fillId="5" borderId="47" xfId="0" applyFont="1" applyFill="1" applyBorder="1" applyAlignment="1">
      <alignment vertical="center" wrapText="1"/>
    </xf>
    <xf numFmtId="0" fontId="12" fillId="5" borderId="41" xfId="0" applyFont="1" applyFill="1" applyBorder="1" applyAlignment="1">
      <alignment vertical="center" wrapText="1"/>
    </xf>
    <xf numFmtId="0" fontId="12" fillId="5" borderId="49" xfId="0" applyFont="1" applyFill="1" applyBorder="1" applyAlignment="1">
      <alignment vertical="center" wrapText="1"/>
    </xf>
    <xf numFmtId="0" fontId="12" fillId="5" borderId="50" xfId="0" applyFont="1" applyFill="1" applyBorder="1" applyAlignment="1">
      <alignment vertical="center" wrapText="1"/>
    </xf>
    <xf numFmtId="165" fontId="43" fillId="5" borderId="51" xfId="0" applyNumberFormat="1" applyFont="1" applyFill="1" applyBorder="1" applyAlignment="1">
      <alignment horizontal="center" vertical="center" wrapText="1"/>
    </xf>
    <xf numFmtId="0" fontId="12" fillId="5" borderId="63" xfId="0" applyFont="1" applyFill="1" applyBorder="1" applyAlignment="1">
      <alignment horizontal="left" vertical="center" wrapText="1"/>
    </xf>
    <xf numFmtId="0" fontId="12" fillId="5" borderId="54" xfId="0" applyFont="1" applyFill="1" applyBorder="1" applyAlignment="1">
      <alignment horizontal="left" vertical="center" wrapText="1"/>
    </xf>
    <xf numFmtId="0" fontId="12" fillId="5" borderId="54" xfId="0" applyFont="1" applyFill="1" applyBorder="1" applyAlignment="1">
      <alignment vertical="center" wrapText="1"/>
    </xf>
    <xf numFmtId="1" fontId="44" fillId="5" borderId="31" xfId="0" applyNumberFormat="1" applyFont="1" applyFill="1" applyBorder="1" applyAlignment="1">
      <alignment horizontal="center" vertical="center" wrapText="1"/>
    </xf>
    <xf numFmtId="1" fontId="44" fillId="5" borderId="33" xfId="0" applyNumberFormat="1" applyFont="1" applyFill="1" applyBorder="1" applyAlignment="1">
      <alignment horizontal="center" vertical="center" wrapText="1"/>
    </xf>
    <xf numFmtId="0" fontId="44" fillId="5" borderId="12" xfId="0" applyFont="1" applyFill="1" applyBorder="1" applyAlignment="1">
      <alignment horizontal="center" vertical="center" wrapText="1"/>
    </xf>
    <xf numFmtId="0" fontId="55" fillId="5" borderId="33" xfId="0" applyFont="1" applyFill="1" applyBorder="1" applyAlignment="1"/>
    <xf numFmtId="0" fontId="12" fillId="5" borderId="64" xfId="0" applyFont="1" applyFill="1" applyBorder="1" applyAlignment="1">
      <alignment horizontal="left" vertical="center" wrapText="1"/>
    </xf>
    <xf numFmtId="0" fontId="12" fillId="5" borderId="3" xfId="0" applyFont="1" applyFill="1" applyBorder="1" applyAlignment="1">
      <alignment horizontal="left" vertical="center" wrapText="1"/>
    </xf>
    <xf numFmtId="0" fontId="12" fillId="5" borderId="3" xfId="0" applyFont="1" applyFill="1" applyBorder="1" applyAlignment="1">
      <alignment vertical="center" wrapText="1"/>
    </xf>
    <xf numFmtId="0" fontId="55" fillId="5" borderId="27" xfId="0" applyFont="1" applyFill="1" applyBorder="1" applyAlignment="1"/>
    <xf numFmtId="0" fontId="12" fillId="5" borderId="65" xfId="0" applyFont="1" applyFill="1" applyBorder="1" applyAlignment="1">
      <alignment horizontal="left" vertical="center" wrapText="1"/>
    </xf>
    <xf numFmtId="0" fontId="12" fillId="5" borderId="66" xfId="0" applyFont="1" applyFill="1" applyBorder="1" applyAlignment="1">
      <alignment horizontal="left" vertical="center" wrapText="1"/>
    </xf>
    <xf numFmtId="0" fontId="12" fillId="5" borderId="66" xfId="0" applyFont="1" applyFill="1" applyBorder="1" applyAlignment="1">
      <alignment vertical="center" wrapText="1"/>
    </xf>
    <xf numFmtId="0" fontId="44" fillId="5" borderId="36" xfId="0" applyFont="1" applyFill="1" applyBorder="1" applyAlignment="1">
      <alignment horizontal="center" vertical="center" wrapText="1"/>
    </xf>
    <xf numFmtId="0" fontId="44" fillId="5" borderId="37" xfId="0" applyFont="1" applyFill="1" applyBorder="1" applyAlignment="1">
      <alignment horizontal="center" vertical="center" wrapText="1"/>
    </xf>
    <xf numFmtId="0" fontId="44" fillId="5" borderId="38" xfId="0" applyFont="1" applyFill="1" applyBorder="1" applyAlignment="1">
      <alignment horizontal="center" vertical="center" wrapText="1"/>
    </xf>
    <xf numFmtId="0" fontId="44" fillId="5" borderId="61" xfId="0" applyFont="1" applyFill="1" applyBorder="1" applyAlignment="1">
      <alignment horizontal="center" vertical="center" wrapText="1"/>
    </xf>
    <xf numFmtId="0" fontId="55" fillId="5" borderId="38" xfId="0" applyFont="1" applyFill="1" applyBorder="1" applyAlignment="1"/>
    <xf numFmtId="0" fontId="44" fillId="5" borderId="0" xfId="0" applyFont="1" applyFill="1">
      <alignment vertical="center"/>
    </xf>
    <xf numFmtId="0" fontId="56" fillId="5" borderId="0" xfId="0" applyFont="1" applyFill="1" applyAlignment="1"/>
    <xf numFmtId="0" fontId="43" fillId="5" borderId="0" xfId="0" applyFont="1" applyFill="1" applyAlignment="1">
      <alignment horizontal="center" vertical="center" wrapText="1"/>
    </xf>
    <xf numFmtId="0" fontId="55" fillId="5" borderId="0" xfId="0" applyFont="1" applyFill="1" applyAlignment="1"/>
    <xf numFmtId="0" fontId="13" fillId="5" borderId="0" xfId="0" applyFont="1" applyFill="1">
      <alignment vertical="center"/>
    </xf>
    <xf numFmtId="0" fontId="43" fillId="5" borderId="0" xfId="0" applyFont="1" applyFill="1" applyAlignment="1"/>
    <xf numFmtId="0" fontId="13" fillId="5" borderId="0" xfId="0" applyFont="1" applyFill="1" applyAlignment="1"/>
    <xf numFmtId="0" fontId="13" fillId="5" borderId="0" xfId="0" applyFont="1" applyFill="1" applyAlignment="1">
      <alignment horizontal="left"/>
    </xf>
    <xf numFmtId="0" fontId="13" fillId="5" borderId="0" xfId="0" applyFont="1" applyFill="1" applyAlignment="1">
      <alignment horizontal="left" vertical="center"/>
    </xf>
    <xf numFmtId="0" fontId="13" fillId="5" borderId="0" xfId="0" applyFont="1" applyFill="1" applyAlignment="1">
      <alignment horizontal="right" vertical="center"/>
    </xf>
    <xf numFmtId="0" fontId="43" fillId="5" borderId="0" xfId="0" applyFont="1" applyFill="1" applyAlignment="1">
      <alignment horizontal="center"/>
    </xf>
    <xf numFmtId="0" fontId="13" fillId="5" borderId="0" xfId="0" applyFont="1" applyFill="1" applyAlignment="1">
      <alignment horizontal="center"/>
    </xf>
    <xf numFmtId="0" fontId="13" fillId="5" borderId="0" xfId="0" applyFont="1" applyFill="1" applyAlignment="1">
      <alignment horizontal="left" vertical="center" wrapText="1"/>
    </xf>
    <xf numFmtId="0" fontId="43" fillId="5" borderId="42" xfId="0" applyFont="1" applyFill="1" applyBorder="1" applyAlignment="1">
      <alignment horizontal="center" vertical="center"/>
    </xf>
    <xf numFmtId="0" fontId="48" fillId="5" borderId="30" xfId="0" applyFont="1" applyFill="1" applyBorder="1" applyAlignment="1">
      <alignment horizontal="center" vertical="center" wrapText="1"/>
    </xf>
    <xf numFmtId="0" fontId="48" fillId="5" borderId="28" xfId="0" applyFont="1" applyFill="1" applyBorder="1" applyAlignment="1">
      <alignment horizontal="center" vertical="center" wrapText="1"/>
    </xf>
    <xf numFmtId="0" fontId="48" fillId="5" borderId="25" xfId="0" applyFont="1" applyFill="1" applyBorder="1" applyAlignment="1">
      <alignment horizontal="center" vertical="center" wrapText="1"/>
    </xf>
  </cellXfs>
  <cellStyles count="2">
    <cellStyle name="Звичайний" xfId="0" builtinId="0"/>
    <cellStyle name="Фінансовий [0]" xfId="1" builtinId="6"/>
  </cellStyles>
  <dxfs count="103">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
      <font>
        <sz val="11"/>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www.wps.cn/officeDocument/2020/cellImage" Target="NUL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44"/>
  <sheetViews>
    <sheetView zoomScale="85" zoomScaleNormal="85" workbookViewId="0">
      <selection activeCell="T32" sqref="T32:U32"/>
    </sheetView>
  </sheetViews>
  <sheetFormatPr defaultColWidth="10" defaultRowHeight="15" x14ac:dyDescent="0.25"/>
  <cols>
    <col min="1" max="1" width="3.85546875" customWidth="1"/>
    <col min="2" max="46" width="3" customWidth="1"/>
    <col min="212" max="212" width="3.85546875" customWidth="1"/>
    <col min="213" max="262" width="3" customWidth="1"/>
    <col min="263" max="263" width="3.140625" customWidth="1"/>
    <col min="264" max="264" width="3" customWidth="1"/>
    <col min="265" max="265" width="1.7109375" customWidth="1"/>
    <col min="266" max="266" width="0.7109375" customWidth="1"/>
    <col min="468" max="468" width="3.85546875" customWidth="1"/>
    <col min="469" max="518" width="3" customWidth="1"/>
    <col min="519" max="519" width="3.140625" customWidth="1"/>
    <col min="520" max="520" width="3" customWidth="1"/>
    <col min="521" max="521" width="1.7109375" customWidth="1"/>
    <col min="522" max="522" width="0.7109375" customWidth="1"/>
    <col min="724" max="724" width="3.85546875" customWidth="1"/>
    <col min="725" max="774" width="3" customWidth="1"/>
    <col min="775" max="775" width="3.140625" customWidth="1"/>
    <col min="776" max="776" width="3" customWidth="1"/>
    <col min="777" max="777" width="1.7109375" customWidth="1"/>
    <col min="778" max="778" width="0.7109375" customWidth="1"/>
    <col min="980" max="980" width="3.85546875" customWidth="1"/>
    <col min="981" max="1030" width="3" customWidth="1"/>
    <col min="1031" max="1031" width="3.140625" customWidth="1"/>
    <col min="1032" max="1032" width="3" customWidth="1"/>
    <col min="1033" max="1033" width="1.7109375" customWidth="1"/>
    <col min="1034" max="1034" width="0.7109375" customWidth="1"/>
    <col min="1236" max="1236" width="3.85546875" customWidth="1"/>
    <col min="1237" max="1286" width="3" customWidth="1"/>
    <col min="1287" max="1287" width="3.140625" customWidth="1"/>
    <col min="1288" max="1288" width="3" customWidth="1"/>
    <col min="1289" max="1289" width="1.7109375" customWidth="1"/>
    <col min="1290" max="1290" width="0.7109375" customWidth="1"/>
    <col min="1492" max="1492" width="3.85546875" customWidth="1"/>
    <col min="1493" max="1542" width="3" customWidth="1"/>
    <col min="1543" max="1543" width="3.140625" customWidth="1"/>
    <col min="1544" max="1544" width="3" customWidth="1"/>
    <col min="1545" max="1545" width="1.7109375" customWidth="1"/>
    <col min="1546" max="1546" width="0.7109375" customWidth="1"/>
    <col min="1748" max="1748" width="3.85546875" customWidth="1"/>
    <col min="1749" max="1798" width="3" customWidth="1"/>
    <col min="1799" max="1799" width="3.140625" customWidth="1"/>
    <col min="1800" max="1800" width="3" customWidth="1"/>
    <col min="1801" max="1801" width="1.7109375" customWidth="1"/>
    <col min="1802" max="1802" width="0.7109375" customWidth="1"/>
    <col min="2004" max="2004" width="3.85546875" customWidth="1"/>
    <col min="2005" max="2054" width="3" customWidth="1"/>
    <col min="2055" max="2055" width="3.140625" customWidth="1"/>
    <col min="2056" max="2056" width="3" customWidth="1"/>
    <col min="2057" max="2057" width="1.7109375" customWidth="1"/>
    <col min="2058" max="2058" width="0.7109375" customWidth="1"/>
    <col min="2260" max="2260" width="3.85546875" customWidth="1"/>
    <col min="2261" max="2310" width="3" customWidth="1"/>
    <col min="2311" max="2311" width="3.140625" customWidth="1"/>
    <col min="2312" max="2312" width="3" customWidth="1"/>
    <col min="2313" max="2313" width="1.7109375" customWidth="1"/>
    <col min="2314" max="2314" width="0.7109375" customWidth="1"/>
    <col min="2516" max="2516" width="3.85546875" customWidth="1"/>
    <col min="2517" max="2566" width="3" customWidth="1"/>
    <col min="2567" max="2567" width="3.140625" customWidth="1"/>
    <col min="2568" max="2568" width="3" customWidth="1"/>
    <col min="2569" max="2569" width="1.7109375" customWidth="1"/>
    <col min="2570" max="2570" width="0.7109375" customWidth="1"/>
    <col min="2772" max="2772" width="3.85546875" customWidth="1"/>
    <col min="2773" max="2822" width="3" customWidth="1"/>
    <col min="2823" max="2823" width="3.140625" customWidth="1"/>
    <col min="2824" max="2824" width="3" customWidth="1"/>
    <col min="2825" max="2825" width="1.7109375" customWidth="1"/>
    <col min="2826" max="2826" width="0.7109375" customWidth="1"/>
    <col min="3028" max="3028" width="3.85546875" customWidth="1"/>
    <col min="3029" max="3078" width="3" customWidth="1"/>
    <col min="3079" max="3079" width="3.140625" customWidth="1"/>
    <col min="3080" max="3080" width="3" customWidth="1"/>
    <col min="3081" max="3081" width="1.7109375" customWidth="1"/>
    <col min="3082" max="3082" width="0.7109375" customWidth="1"/>
    <col min="3284" max="3284" width="3.85546875" customWidth="1"/>
    <col min="3285" max="3334" width="3" customWidth="1"/>
    <col min="3335" max="3335" width="3.140625" customWidth="1"/>
    <col min="3336" max="3336" width="3" customWidth="1"/>
    <col min="3337" max="3337" width="1.7109375" customWidth="1"/>
    <col min="3338" max="3338" width="0.7109375" customWidth="1"/>
    <col min="3540" max="3540" width="3.85546875" customWidth="1"/>
    <col min="3541" max="3590" width="3" customWidth="1"/>
    <col min="3591" max="3591" width="3.140625" customWidth="1"/>
    <col min="3592" max="3592" width="3" customWidth="1"/>
    <col min="3593" max="3593" width="1.7109375" customWidth="1"/>
    <col min="3594" max="3594" width="0.7109375" customWidth="1"/>
    <col min="3796" max="3796" width="3.85546875" customWidth="1"/>
    <col min="3797" max="3846" width="3" customWidth="1"/>
    <col min="3847" max="3847" width="3.140625" customWidth="1"/>
    <col min="3848" max="3848" width="3" customWidth="1"/>
    <col min="3849" max="3849" width="1.7109375" customWidth="1"/>
    <col min="3850" max="3850" width="0.7109375" customWidth="1"/>
    <col min="4052" max="4052" width="3.85546875" customWidth="1"/>
    <col min="4053" max="4102" width="3" customWidth="1"/>
    <col min="4103" max="4103" width="3.140625" customWidth="1"/>
    <col min="4104" max="4104" width="3" customWidth="1"/>
    <col min="4105" max="4105" width="1.7109375" customWidth="1"/>
    <col min="4106" max="4106" width="0.7109375" customWidth="1"/>
    <col min="4308" max="4308" width="3.85546875" customWidth="1"/>
    <col min="4309" max="4358" width="3" customWidth="1"/>
    <col min="4359" max="4359" width="3.140625" customWidth="1"/>
    <col min="4360" max="4360" width="3" customWidth="1"/>
    <col min="4361" max="4361" width="1.7109375" customWidth="1"/>
    <col min="4362" max="4362" width="0.7109375" customWidth="1"/>
    <col min="4564" max="4564" width="3.85546875" customWidth="1"/>
    <col min="4565" max="4614" width="3" customWidth="1"/>
    <col min="4615" max="4615" width="3.140625" customWidth="1"/>
    <col min="4616" max="4616" width="3" customWidth="1"/>
    <col min="4617" max="4617" width="1.7109375" customWidth="1"/>
    <col min="4618" max="4618" width="0.7109375" customWidth="1"/>
    <col min="4820" max="4820" width="3.85546875" customWidth="1"/>
    <col min="4821" max="4870" width="3" customWidth="1"/>
    <col min="4871" max="4871" width="3.140625" customWidth="1"/>
    <col min="4872" max="4872" width="3" customWidth="1"/>
    <col min="4873" max="4873" width="1.7109375" customWidth="1"/>
    <col min="4874" max="4874" width="0.7109375" customWidth="1"/>
    <col min="5076" max="5076" width="3.85546875" customWidth="1"/>
    <col min="5077" max="5126" width="3" customWidth="1"/>
    <col min="5127" max="5127" width="3.140625" customWidth="1"/>
    <col min="5128" max="5128" width="3" customWidth="1"/>
    <col min="5129" max="5129" width="1.7109375" customWidth="1"/>
    <col min="5130" max="5130" width="0.7109375" customWidth="1"/>
    <col min="5332" max="5332" width="3.85546875" customWidth="1"/>
    <col min="5333" max="5382" width="3" customWidth="1"/>
    <col min="5383" max="5383" width="3.140625" customWidth="1"/>
    <col min="5384" max="5384" width="3" customWidth="1"/>
    <col min="5385" max="5385" width="1.7109375" customWidth="1"/>
    <col min="5386" max="5386" width="0.7109375" customWidth="1"/>
    <col min="5588" max="5588" width="3.85546875" customWidth="1"/>
    <col min="5589" max="5638" width="3" customWidth="1"/>
    <col min="5639" max="5639" width="3.140625" customWidth="1"/>
    <col min="5640" max="5640" width="3" customWidth="1"/>
    <col min="5641" max="5641" width="1.7109375" customWidth="1"/>
    <col min="5642" max="5642" width="0.7109375" customWidth="1"/>
    <col min="5844" max="5844" width="3.85546875" customWidth="1"/>
    <col min="5845" max="5894" width="3" customWidth="1"/>
    <col min="5895" max="5895" width="3.140625" customWidth="1"/>
    <col min="5896" max="5896" width="3" customWidth="1"/>
    <col min="5897" max="5897" width="1.7109375" customWidth="1"/>
    <col min="5898" max="5898" width="0.7109375" customWidth="1"/>
    <col min="6100" max="6100" width="3.85546875" customWidth="1"/>
    <col min="6101" max="6150" width="3" customWidth="1"/>
    <col min="6151" max="6151" width="3.140625" customWidth="1"/>
    <col min="6152" max="6152" width="3" customWidth="1"/>
    <col min="6153" max="6153" width="1.7109375" customWidth="1"/>
    <col min="6154" max="6154" width="0.7109375" customWidth="1"/>
    <col min="6356" max="6356" width="3.85546875" customWidth="1"/>
    <col min="6357" max="6406" width="3" customWidth="1"/>
    <col min="6407" max="6407" width="3.140625" customWidth="1"/>
    <col min="6408" max="6408" width="3" customWidth="1"/>
    <col min="6409" max="6409" width="1.7109375" customWidth="1"/>
    <col min="6410" max="6410" width="0.7109375" customWidth="1"/>
    <col min="6612" max="6612" width="3.85546875" customWidth="1"/>
    <col min="6613" max="6662" width="3" customWidth="1"/>
    <col min="6663" max="6663" width="3.140625" customWidth="1"/>
    <col min="6664" max="6664" width="3" customWidth="1"/>
    <col min="6665" max="6665" width="1.7109375" customWidth="1"/>
    <col min="6666" max="6666" width="0.7109375" customWidth="1"/>
    <col min="6868" max="6868" width="3.85546875" customWidth="1"/>
    <col min="6869" max="6918" width="3" customWidth="1"/>
    <col min="6919" max="6919" width="3.140625" customWidth="1"/>
    <col min="6920" max="6920" width="3" customWidth="1"/>
    <col min="6921" max="6921" width="1.7109375" customWidth="1"/>
    <col min="6922" max="6922" width="0.7109375" customWidth="1"/>
    <col min="7124" max="7124" width="3.85546875" customWidth="1"/>
    <col min="7125" max="7174" width="3" customWidth="1"/>
    <col min="7175" max="7175" width="3.140625" customWidth="1"/>
    <col min="7176" max="7176" width="3" customWidth="1"/>
    <col min="7177" max="7177" width="1.7109375" customWidth="1"/>
    <col min="7178" max="7178" width="0.7109375" customWidth="1"/>
    <col min="7380" max="7380" width="3.85546875" customWidth="1"/>
    <col min="7381" max="7430" width="3" customWidth="1"/>
    <col min="7431" max="7431" width="3.140625" customWidth="1"/>
    <col min="7432" max="7432" width="3" customWidth="1"/>
    <col min="7433" max="7433" width="1.7109375" customWidth="1"/>
    <col min="7434" max="7434" width="0.7109375" customWidth="1"/>
    <col min="7636" max="7636" width="3.85546875" customWidth="1"/>
    <col min="7637" max="7686" width="3" customWidth="1"/>
    <col min="7687" max="7687" width="3.140625" customWidth="1"/>
    <col min="7688" max="7688" width="3" customWidth="1"/>
    <col min="7689" max="7689" width="1.7109375" customWidth="1"/>
    <col min="7690" max="7690" width="0.7109375" customWidth="1"/>
    <col min="7892" max="7892" width="3.85546875" customWidth="1"/>
    <col min="7893" max="7942" width="3" customWidth="1"/>
    <col min="7943" max="7943" width="3.140625" customWidth="1"/>
    <col min="7944" max="7944" width="3" customWidth="1"/>
    <col min="7945" max="7945" width="1.7109375" customWidth="1"/>
    <col min="7946" max="7946" width="0.7109375" customWidth="1"/>
    <col min="8148" max="8148" width="3.85546875" customWidth="1"/>
    <col min="8149" max="8198" width="3" customWidth="1"/>
    <col min="8199" max="8199" width="3.140625" customWidth="1"/>
    <col min="8200" max="8200" width="3" customWidth="1"/>
    <col min="8201" max="8201" width="1.7109375" customWidth="1"/>
    <col min="8202" max="8202" width="0.7109375" customWidth="1"/>
    <col min="8404" max="8404" width="3.85546875" customWidth="1"/>
    <col min="8405" max="8454" width="3" customWidth="1"/>
    <col min="8455" max="8455" width="3.140625" customWidth="1"/>
    <col min="8456" max="8456" width="3" customWidth="1"/>
    <col min="8457" max="8457" width="1.7109375" customWidth="1"/>
    <col min="8458" max="8458" width="0.7109375" customWidth="1"/>
    <col min="8660" max="8660" width="3.85546875" customWidth="1"/>
    <col min="8661" max="8710" width="3" customWidth="1"/>
    <col min="8711" max="8711" width="3.140625" customWidth="1"/>
    <col min="8712" max="8712" width="3" customWidth="1"/>
    <col min="8713" max="8713" width="1.7109375" customWidth="1"/>
    <col min="8714" max="8714" width="0.7109375" customWidth="1"/>
    <col min="8916" max="8916" width="3.85546875" customWidth="1"/>
    <col min="8917" max="8966" width="3" customWidth="1"/>
    <col min="8967" max="8967" width="3.140625" customWidth="1"/>
    <col min="8968" max="8968" width="3" customWidth="1"/>
    <col min="8969" max="8969" width="1.7109375" customWidth="1"/>
    <col min="8970" max="8970" width="0.7109375" customWidth="1"/>
    <col min="9172" max="9172" width="3.85546875" customWidth="1"/>
    <col min="9173" max="9222" width="3" customWidth="1"/>
    <col min="9223" max="9223" width="3.140625" customWidth="1"/>
    <col min="9224" max="9224" width="3" customWidth="1"/>
    <col min="9225" max="9225" width="1.7109375" customWidth="1"/>
    <col min="9226" max="9226" width="0.7109375" customWidth="1"/>
    <col min="9428" max="9428" width="3.85546875" customWidth="1"/>
    <col min="9429" max="9478" width="3" customWidth="1"/>
    <col min="9479" max="9479" width="3.140625" customWidth="1"/>
    <col min="9480" max="9480" width="3" customWidth="1"/>
    <col min="9481" max="9481" width="1.7109375" customWidth="1"/>
    <col min="9482" max="9482" width="0.7109375" customWidth="1"/>
    <col min="9684" max="9684" width="3.85546875" customWidth="1"/>
    <col min="9685" max="9734" width="3" customWidth="1"/>
    <col min="9735" max="9735" width="3.140625" customWidth="1"/>
    <col min="9736" max="9736" width="3" customWidth="1"/>
    <col min="9737" max="9737" width="1.7109375" customWidth="1"/>
    <col min="9738" max="9738" width="0.7109375" customWidth="1"/>
    <col min="9940" max="9940" width="3.85546875" customWidth="1"/>
    <col min="9941" max="9990" width="3" customWidth="1"/>
    <col min="9991" max="9991" width="3.140625" customWidth="1"/>
    <col min="9992" max="9992" width="3" customWidth="1"/>
    <col min="9993" max="9993" width="1.7109375" customWidth="1"/>
    <col min="9994" max="9994" width="0.7109375" customWidth="1"/>
    <col min="10196" max="10196" width="3.85546875" customWidth="1"/>
    <col min="10197" max="10246" width="3" customWidth="1"/>
    <col min="10247" max="10247" width="3.140625" customWidth="1"/>
    <col min="10248" max="10248" width="3" customWidth="1"/>
    <col min="10249" max="10249" width="1.7109375" customWidth="1"/>
    <col min="10250" max="10250" width="0.7109375" customWidth="1"/>
    <col min="10452" max="10452" width="3.85546875" customWidth="1"/>
    <col min="10453" max="10502" width="3" customWidth="1"/>
    <col min="10503" max="10503" width="3.140625" customWidth="1"/>
    <col min="10504" max="10504" width="3" customWidth="1"/>
    <col min="10505" max="10505" width="1.7109375" customWidth="1"/>
    <col min="10506" max="10506" width="0.7109375" customWidth="1"/>
    <col min="10708" max="10708" width="3.85546875" customWidth="1"/>
    <col min="10709" max="10758" width="3" customWidth="1"/>
    <col min="10759" max="10759" width="3.140625" customWidth="1"/>
    <col min="10760" max="10760" width="3" customWidth="1"/>
    <col min="10761" max="10761" width="1.7109375" customWidth="1"/>
    <col min="10762" max="10762" width="0.7109375" customWidth="1"/>
    <col min="10964" max="10964" width="3.85546875" customWidth="1"/>
    <col min="10965" max="11014" width="3" customWidth="1"/>
    <col min="11015" max="11015" width="3.140625" customWidth="1"/>
    <col min="11016" max="11016" width="3" customWidth="1"/>
    <col min="11017" max="11017" width="1.7109375" customWidth="1"/>
    <col min="11018" max="11018" width="0.7109375" customWidth="1"/>
    <col min="11220" max="11220" width="3.85546875" customWidth="1"/>
    <col min="11221" max="11270" width="3" customWidth="1"/>
    <col min="11271" max="11271" width="3.140625" customWidth="1"/>
    <col min="11272" max="11272" width="3" customWidth="1"/>
    <col min="11273" max="11273" width="1.7109375" customWidth="1"/>
    <col min="11274" max="11274" width="0.7109375" customWidth="1"/>
    <col min="11476" max="11476" width="3.85546875" customWidth="1"/>
    <col min="11477" max="11526" width="3" customWidth="1"/>
    <col min="11527" max="11527" width="3.140625" customWidth="1"/>
    <col min="11528" max="11528" width="3" customWidth="1"/>
    <col min="11529" max="11529" width="1.7109375" customWidth="1"/>
    <col min="11530" max="11530" width="0.7109375" customWidth="1"/>
    <col min="11732" max="11732" width="3.85546875" customWidth="1"/>
    <col min="11733" max="11782" width="3" customWidth="1"/>
    <col min="11783" max="11783" width="3.140625" customWidth="1"/>
    <col min="11784" max="11784" width="3" customWidth="1"/>
    <col min="11785" max="11785" width="1.7109375" customWidth="1"/>
    <col min="11786" max="11786" width="0.7109375" customWidth="1"/>
    <col min="11988" max="11988" width="3.85546875" customWidth="1"/>
    <col min="11989" max="12038" width="3" customWidth="1"/>
    <col min="12039" max="12039" width="3.140625" customWidth="1"/>
    <col min="12040" max="12040" width="3" customWidth="1"/>
    <col min="12041" max="12041" width="1.7109375" customWidth="1"/>
    <col min="12042" max="12042" width="0.7109375" customWidth="1"/>
    <col min="12244" max="12244" width="3.85546875" customWidth="1"/>
    <col min="12245" max="12294" width="3" customWidth="1"/>
    <col min="12295" max="12295" width="3.140625" customWidth="1"/>
    <col min="12296" max="12296" width="3" customWidth="1"/>
    <col min="12297" max="12297" width="1.7109375" customWidth="1"/>
    <col min="12298" max="12298" width="0.7109375" customWidth="1"/>
    <col min="12500" max="12500" width="3.85546875" customWidth="1"/>
    <col min="12501" max="12550" width="3" customWidth="1"/>
    <col min="12551" max="12551" width="3.140625" customWidth="1"/>
    <col min="12552" max="12552" width="3" customWidth="1"/>
    <col min="12553" max="12553" width="1.7109375" customWidth="1"/>
    <col min="12554" max="12554" width="0.7109375" customWidth="1"/>
    <col min="12756" max="12756" width="3.85546875" customWidth="1"/>
    <col min="12757" max="12806" width="3" customWidth="1"/>
    <col min="12807" max="12807" width="3.140625" customWidth="1"/>
    <col min="12808" max="12808" width="3" customWidth="1"/>
    <col min="12809" max="12809" width="1.7109375" customWidth="1"/>
    <col min="12810" max="12810" width="0.7109375" customWidth="1"/>
    <col min="13012" max="13012" width="3.85546875" customWidth="1"/>
    <col min="13013" max="13062" width="3" customWidth="1"/>
    <col min="13063" max="13063" width="3.140625" customWidth="1"/>
    <col min="13064" max="13064" width="3" customWidth="1"/>
    <col min="13065" max="13065" width="1.7109375" customWidth="1"/>
    <col min="13066" max="13066" width="0.7109375" customWidth="1"/>
    <col min="13268" max="13268" width="3.85546875" customWidth="1"/>
    <col min="13269" max="13318" width="3" customWidth="1"/>
    <col min="13319" max="13319" width="3.140625" customWidth="1"/>
    <col min="13320" max="13320" width="3" customWidth="1"/>
    <col min="13321" max="13321" width="1.7109375" customWidth="1"/>
    <col min="13322" max="13322" width="0.7109375" customWidth="1"/>
    <col min="13524" max="13524" width="3.85546875" customWidth="1"/>
    <col min="13525" max="13574" width="3" customWidth="1"/>
    <col min="13575" max="13575" width="3.140625" customWidth="1"/>
    <col min="13576" max="13576" width="3" customWidth="1"/>
    <col min="13577" max="13577" width="1.7109375" customWidth="1"/>
    <col min="13578" max="13578" width="0.7109375" customWidth="1"/>
    <col min="13780" max="13780" width="3.85546875" customWidth="1"/>
    <col min="13781" max="13830" width="3" customWidth="1"/>
    <col min="13831" max="13831" width="3.140625" customWidth="1"/>
    <col min="13832" max="13832" width="3" customWidth="1"/>
    <col min="13833" max="13833" width="1.7109375" customWidth="1"/>
    <col min="13834" max="13834" width="0.7109375" customWidth="1"/>
    <col min="14036" max="14036" width="3.85546875" customWidth="1"/>
    <col min="14037" max="14086" width="3" customWidth="1"/>
    <col min="14087" max="14087" width="3.140625" customWidth="1"/>
    <col min="14088" max="14088" width="3" customWidth="1"/>
    <col min="14089" max="14089" width="1.7109375" customWidth="1"/>
    <col min="14090" max="14090" width="0.7109375" customWidth="1"/>
    <col min="14292" max="14292" width="3.85546875" customWidth="1"/>
    <col min="14293" max="14342" width="3" customWidth="1"/>
    <col min="14343" max="14343" width="3.140625" customWidth="1"/>
    <col min="14344" max="14344" width="3" customWidth="1"/>
    <col min="14345" max="14345" width="1.7109375" customWidth="1"/>
    <col min="14346" max="14346" width="0.7109375" customWidth="1"/>
    <col min="14548" max="14548" width="3.85546875" customWidth="1"/>
    <col min="14549" max="14598" width="3" customWidth="1"/>
    <col min="14599" max="14599" width="3.140625" customWidth="1"/>
    <col min="14600" max="14600" width="3" customWidth="1"/>
    <col min="14601" max="14601" width="1.7109375" customWidth="1"/>
    <col min="14602" max="14602" width="0.7109375" customWidth="1"/>
    <col min="14804" max="14804" width="3.85546875" customWidth="1"/>
    <col min="14805" max="14854" width="3" customWidth="1"/>
    <col min="14855" max="14855" width="3.140625" customWidth="1"/>
    <col min="14856" max="14856" width="3" customWidth="1"/>
    <col min="14857" max="14857" width="1.7109375" customWidth="1"/>
    <col min="14858" max="14858" width="0.7109375" customWidth="1"/>
    <col min="15060" max="15060" width="3.85546875" customWidth="1"/>
    <col min="15061" max="15110" width="3" customWidth="1"/>
    <col min="15111" max="15111" width="3.140625" customWidth="1"/>
    <col min="15112" max="15112" width="3" customWidth="1"/>
    <col min="15113" max="15113" width="1.7109375" customWidth="1"/>
    <col min="15114" max="15114" width="0.7109375" customWidth="1"/>
    <col min="15316" max="15316" width="3.85546875" customWidth="1"/>
    <col min="15317" max="15366" width="3" customWidth="1"/>
    <col min="15367" max="15367" width="3.140625" customWidth="1"/>
    <col min="15368" max="15368" width="3" customWidth="1"/>
    <col min="15369" max="15369" width="1.7109375" customWidth="1"/>
    <col min="15370" max="15370" width="0.7109375" customWidth="1"/>
    <col min="15572" max="15572" width="3.85546875" customWidth="1"/>
    <col min="15573" max="15622" width="3" customWidth="1"/>
    <col min="15623" max="15623" width="3.140625" customWidth="1"/>
    <col min="15624" max="15624" width="3" customWidth="1"/>
    <col min="15625" max="15625" width="1.7109375" customWidth="1"/>
    <col min="15626" max="15626" width="0.7109375" customWidth="1"/>
    <col min="15828" max="15828" width="3.85546875" customWidth="1"/>
    <col min="15829" max="15878" width="3" customWidth="1"/>
    <col min="15879" max="15879" width="3.140625" customWidth="1"/>
    <col min="15880" max="15880" width="3" customWidth="1"/>
    <col min="15881" max="15881" width="1.7109375" customWidth="1"/>
    <col min="15882" max="15882" width="0.7109375" customWidth="1"/>
    <col min="16084" max="16084" width="3.85546875" customWidth="1"/>
    <col min="16085" max="16134" width="3" customWidth="1"/>
    <col min="16135" max="16135" width="3.140625" customWidth="1"/>
    <col min="16136" max="16136" width="3" customWidth="1"/>
    <col min="16137" max="16137" width="1.7109375" customWidth="1"/>
    <col min="16138" max="16138" width="0.7109375" customWidth="1"/>
  </cols>
  <sheetData>
    <row r="1" spans="1:52" s="1" customFormat="1" ht="18.75" x14ac:dyDescent="0.3">
      <c r="A1" s="89" t="s">
        <v>1</v>
      </c>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c r="AV1" s="89"/>
      <c r="AW1" s="2"/>
      <c r="AX1" s="2"/>
      <c r="AY1" s="2"/>
      <c r="AZ1" s="2"/>
    </row>
    <row r="2" spans="1:52" s="1" customFormat="1" ht="18.75" x14ac:dyDescent="0.3">
      <c r="A2" s="89" t="s">
        <v>0</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2"/>
      <c r="AX2" s="2"/>
      <c r="AY2" s="2"/>
      <c r="AZ2" s="2"/>
    </row>
    <row r="3" spans="1:52" s="3" customFormat="1" ht="18.75" x14ac:dyDescent="0.3">
      <c r="A3" s="4"/>
      <c r="B3" s="4"/>
      <c r="C3" s="4"/>
      <c r="D3" s="4"/>
      <c r="E3" s="4"/>
      <c r="F3" s="4"/>
      <c r="G3" s="4"/>
      <c r="H3" s="4"/>
      <c r="I3" s="4"/>
      <c r="J3" s="4"/>
      <c r="K3" s="4"/>
      <c r="L3" s="4"/>
      <c r="M3" s="4"/>
      <c r="N3" s="4"/>
      <c r="O3" s="4"/>
      <c r="P3" s="5"/>
      <c r="Q3" s="5"/>
      <c r="R3" s="6"/>
      <c r="S3" s="5"/>
      <c r="T3" s="5"/>
      <c r="U3" s="5"/>
      <c r="V3" s="5"/>
      <c r="W3" s="6"/>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row>
    <row r="4" spans="1:52" s="4" customFormat="1" ht="18.75" x14ac:dyDescent="0.3">
      <c r="C4" s="81"/>
      <c r="D4" s="81"/>
      <c r="E4" s="81"/>
      <c r="F4" s="81"/>
      <c r="G4" s="81"/>
      <c r="H4" s="81"/>
      <c r="I4" s="81"/>
      <c r="J4" s="81"/>
      <c r="K4" s="81"/>
      <c r="L4" s="81"/>
      <c r="M4" s="81"/>
      <c r="N4" s="81"/>
      <c r="O4" s="81"/>
      <c r="P4" s="81"/>
      <c r="Q4" s="5"/>
      <c r="R4" s="5"/>
      <c r="S4" s="5"/>
      <c r="T4" s="5"/>
      <c r="AG4" s="81" t="s">
        <v>225</v>
      </c>
      <c r="AH4" s="81"/>
      <c r="AI4" s="81"/>
      <c r="AJ4" s="81"/>
      <c r="AK4" s="81"/>
      <c r="AL4" s="81"/>
      <c r="AM4" s="81"/>
      <c r="AN4" s="81"/>
      <c r="AO4" s="81"/>
      <c r="AP4" s="81"/>
      <c r="AQ4" s="81"/>
      <c r="AR4" s="81"/>
      <c r="AS4" s="81"/>
      <c r="AT4" s="81"/>
      <c r="AU4" s="81"/>
      <c r="AV4" s="81"/>
      <c r="AW4" s="81"/>
      <c r="AX4" s="81"/>
      <c r="AY4" s="81"/>
    </row>
    <row r="5" spans="1:52" s="4" customFormat="1" ht="18.75" x14ac:dyDescent="0.3">
      <c r="C5" s="81"/>
      <c r="D5" s="81"/>
      <c r="E5" s="81"/>
      <c r="F5" s="81"/>
      <c r="G5" s="81"/>
      <c r="H5" s="81"/>
      <c r="I5" s="81"/>
      <c r="J5" s="81"/>
      <c r="K5" s="81"/>
      <c r="L5" s="81"/>
      <c r="M5" s="81"/>
      <c r="N5" s="81"/>
      <c r="O5" s="81"/>
      <c r="P5" s="81"/>
      <c r="Q5" s="5"/>
      <c r="R5" s="5"/>
      <c r="S5" s="5"/>
      <c r="T5" s="5"/>
      <c r="AG5" s="5" t="s">
        <v>226</v>
      </c>
      <c r="AJ5" s="5"/>
      <c r="AK5" s="5"/>
      <c r="AL5" s="81"/>
      <c r="AM5" s="81"/>
      <c r="AN5" s="81" t="s">
        <v>122</v>
      </c>
      <c r="AO5" s="81"/>
      <c r="AP5" s="81"/>
      <c r="AQ5" s="81"/>
      <c r="AR5" s="81"/>
      <c r="AS5" s="81"/>
      <c r="AT5" s="81"/>
      <c r="AU5" s="81"/>
      <c r="AV5" s="81"/>
      <c r="AW5" s="81"/>
      <c r="AX5" s="81"/>
      <c r="AY5" s="81"/>
    </row>
    <row r="6" spans="1:52" s="4" customFormat="1" ht="18.75" x14ac:dyDescent="0.3">
      <c r="C6" s="5"/>
      <c r="D6" s="5"/>
      <c r="E6" s="5"/>
      <c r="F6" s="5"/>
      <c r="G6" s="5"/>
      <c r="H6" s="5"/>
      <c r="I6" s="5"/>
      <c r="J6" s="5"/>
      <c r="K6" s="5"/>
      <c r="L6" s="5"/>
      <c r="M6" s="5"/>
      <c r="N6" s="5"/>
      <c r="O6" s="5"/>
      <c r="P6" s="5"/>
      <c r="Q6" s="5"/>
      <c r="R6" s="5"/>
      <c r="S6" s="5"/>
      <c r="T6" s="5"/>
      <c r="AG6" s="83" t="s">
        <v>227</v>
      </c>
      <c r="AH6" s="83"/>
      <c r="AI6" s="83"/>
      <c r="AJ6" s="83"/>
      <c r="AK6" s="83"/>
      <c r="AL6" s="83"/>
      <c r="AM6" s="83"/>
      <c r="AN6" s="83"/>
      <c r="AO6" s="83"/>
      <c r="AP6" s="83"/>
      <c r="AQ6" s="83"/>
      <c r="AR6" s="83"/>
      <c r="AS6" s="83"/>
      <c r="AT6" s="83"/>
      <c r="AU6" s="83"/>
      <c r="AV6" s="81"/>
      <c r="AW6" s="81"/>
      <c r="AX6" s="81"/>
      <c r="AY6" s="81"/>
    </row>
    <row r="7" spans="1:52" s="4" customFormat="1" ht="18.75" x14ac:dyDescent="0.3">
      <c r="C7" s="81"/>
      <c r="D7" s="81"/>
      <c r="E7" s="81"/>
      <c r="F7" s="81"/>
      <c r="G7" s="81"/>
      <c r="H7" s="81"/>
      <c r="I7" s="81"/>
      <c r="J7" s="81"/>
      <c r="K7" s="81"/>
      <c r="L7" s="81"/>
      <c r="M7" s="81"/>
      <c r="N7" s="81"/>
      <c r="O7" s="81"/>
      <c r="P7" s="81"/>
      <c r="Q7" s="81"/>
      <c r="R7" s="81"/>
      <c r="AG7" s="88" t="s">
        <v>183</v>
      </c>
      <c r="AH7" s="88"/>
      <c r="AI7" s="88"/>
      <c r="AJ7" s="88"/>
      <c r="AK7" s="88"/>
      <c r="AL7" s="88"/>
      <c r="AM7" s="88"/>
      <c r="AN7" s="88"/>
      <c r="AO7" s="88"/>
      <c r="AP7" s="88"/>
      <c r="AQ7" s="88"/>
      <c r="AR7" s="88"/>
      <c r="AS7" s="88"/>
      <c r="AT7" s="88"/>
      <c r="AU7" s="88"/>
      <c r="AV7" s="88"/>
      <c r="AW7" s="81"/>
      <c r="AX7" s="81"/>
      <c r="AY7" s="81"/>
    </row>
    <row r="8" spans="1:52" s="4" customFormat="1" ht="18.75" x14ac:dyDescent="0.3">
      <c r="C8" s="81"/>
      <c r="D8" s="81"/>
      <c r="E8" s="81"/>
      <c r="F8" s="81"/>
      <c r="G8" s="81"/>
      <c r="H8" s="81"/>
      <c r="I8" s="81"/>
      <c r="J8" s="81"/>
      <c r="K8" s="81"/>
      <c r="L8" s="81"/>
      <c r="M8" s="81"/>
      <c r="N8" s="81"/>
      <c r="O8" s="81"/>
      <c r="P8" s="81"/>
      <c r="AG8" s="5" t="s">
        <v>228</v>
      </c>
      <c r="AJ8" s="79"/>
      <c r="AK8" s="79"/>
      <c r="AL8" s="5"/>
      <c r="AM8" s="81"/>
      <c r="AN8" s="81"/>
      <c r="AO8" s="81"/>
      <c r="AP8" s="81"/>
      <c r="AQ8" s="81"/>
      <c r="AR8" s="81"/>
      <c r="AS8" s="81"/>
      <c r="AU8" s="81"/>
      <c r="AV8" s="81"/>
      <c r="AW8" s="81"/>
      <c r="AX8" s="8"/>
      <c r="AY8" s="8"/>
    </row>
    <row r="9" spans="1:52" s="4" customFormat="1" ht="18.75" x14ac:dyDescent="0.3">
      <c r="D9" s="81"/>
      <c r="E9" s="81"/>
      <c r="F9" s="81"/>
      <c r="G9" s="81"/>
      <c r="H9" s="81"/>
      <c r="I9" s="81"/>
      <c r="J9" s="81"/>
      <c r="L9" s="81"/>
      <c r="M9" s="81"/>
      <c r="N9" s="81"/>
      <c r="O9" s="8"/>
      <c r="P9" s="5"/>
      <c r="Q9" s="5"/>
      <c r="R9" s="5"/>
      <c r="S9" s="5"/>
      <c r="T9" s="5"/>
      <c r="U9" s="5"/>
      <c r="AJ9" s="79"/>
      <c r="AK9" s="79"/>
      <c r="AL9" s="95"/>
      <c r="AM9" s="95"/>
      <c r="AN9" s="95"/>
      <c r="AO9" s="95"/>
      <c r="AP9" s="95"/>
      <c r="AQ9" s="95"/>
      <c r="AR9" s="95"/>
      <c r="AS9" s="95"/>
      <c r="AV9" s="81"/>
      <c r="AW9" s="81"/>
      <c r="AX9" s="81"/>
      <c r="AY9" s="81"/>
    </row>
    <row r="10" spans="1:52" s="4" customFormat="1" ht="18.75" x14ac:dyDescent="0.3">
      <c r="B10" s="9"/>
      <c r="C10" s="81"/>
      <c r="D10" s="81"/>
      <c r="E10" s="81"/>
      <c r="F10" s="81"/>
      <c r="G10" s="81"/>
      <c r="H10" s="81"/>
      <c r="I10" s="81"/>
      <c r="J10" s="81"/>
      <c r="K10" s="81"/>
      <c r="L10" s="81"/>
      <c r="M10" s="81"/>
      <c r="N10" s="81"/>
      <c r="O10" s="81"/>
      <c r="AJ10" s="79"/>
      <c r="AK10" s="79"/>
      <c r="AM10" s="9"/>
      <c r="AN10" s="9"/>
      <c r="AO10" s="9"/>
      <c r="AP10" s="9"/>
      <c r="AQ10" s="9"/>
      <c r="AR10" s="9"/>
      <c r="AS10" s="94" t="s">
        <v>229</v>
      </c>
      <c r="AT10" s="94"/>
      <c r="AU10" s="94"/>
      <c r="AV10" s="94"/>
      <c r="AW10" s="9"/>
      <c r="AX10" s="9"/>
      <c r="AY10" s="9"/>
    </row>
    <row r="11" spans="1:52" s="4" customFormat="1" ht="18.75" x14ac:dyDescent="0.3">
      <c r="B11" s="9"/>
      <c r="C11" s="10"/>
      <c r="D11" s="10"/>
      <c r="E11" s="10"/>
      <c r="F11" s="10"/>
      <c r="G11" s="10"/>
      <c r="H11" s="10"/>
      <c r="I11" s="10"/>
      <c r="J11" s="10"/>
      <c r="K11" s="10"/>
      <c r="L11" s="10"/>
      <c r="M11" s="10"/>
      <c r="N11" s="10"/>
      <c r="O11" s="10"/>
      <c r="P11" s="10"/>
      <c r="Q11" s="10"/>
      <c r="R11" s="10"/>
      <c r="S11" s="10"/>
      <c r="T11" s="10"/>
      <c r="U11" s="10"/>
      <c r="V11" s="10"/>
      <c r="W11" s="10"/>
      <c r="AG11" s="4" t="s">
        <v>230</v>
      </c>
      <c r="AJ11" s="79"/>
      <c r="AK11" s="92" t="s">
        <v>231</v>
      </c>
      <c r="AL11" s="92"/>
      <c r="AM11" s="92"/>
      <c r="AN11" s="92"/>
      <c r="AO11" s="92"/>
      <c r="AP11" s="92"/>
      <c r="AQ11" s="92"/>
      <c r="AR11" s="92"/>
      <c r="AS11" s="92"/>
      <c r="AT11" s="92"/>
      <c r="AU11" s="92"/>
      <c r="AV11" s="92"/>
      <c r="AW11" s="81"/>
      <c r="AX11" s="81"/>
      <c r="AY11" s="81"/>
    </row>
    <row r="12" spans="1:52" s="4" customFormat="1" ht="18.75" x14ac:dyDescent="0.3">
      <c r="B12" s="9"/>
      <c r="C12" s="10"/>
      <c r="D12" s="10"/>
      <c r="E12" s="10"/>
      <c r="F12" s="10"/>
      <c r="G12" s="10"/>
      <c r="H12" s="10"/>
      <c r="I12" s="10"/>
      <c r="J12" s="10"/>
      <c r="K12" s="10"/>
      <c r="L12" s="10"/>
      <c r="M12" s="10"/>
      <c r="N12" s="10"/>
      <c r="O12" s="10"/>
      <c r="P12" s="10"/>
      <c r="Q12" s="10"/>
      <c r="R12" s="10"/>
      <c r="S12" s="10"/>
      <c r="T12" s="10"/>
      <c r="U12" s="10"/>
      <c r="V12" s="10"/>
      <c r="W12" s="10"/>
      <c r="AJ12" s="79"/>
      <c r="AK12" s="80"/>
      <c r="AL12" s="80"/>
      <c r="AM12" s="80"/>
      <c r="AN12" s="80"/>
      <c r="AO12" s="80"/>
      <c r="AP12" s="80"/>
      <c r="AQ12" s="80"/>
      <c r="AR12" s="80"/>
      <c r="AS12" s="80"/>
      <c r="AT12" s="80"/>
      <c r="AU12" s="80"/>
      <c r="AV12" s="80"/>
      <c r="AW12" s="81"/>
      <c r="AX12" s="81"/>
      <c r="AY12" s="81"/>
    </row>
    <row r="13" spans="1:52" s="4" customFormat="1" ht="22.5" x14ac:dyDescent="0.3">
      <c r="A13" s="91" t="s">
        <v>87</v>
      </c>
      <c r="B13" s="91"/>
      <c r="C13" s="91"/>
      <c r="D13" s="91"/>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5"/>
      <c r="AX13" s="5"/>
      <c r="AY13" s="5"/>
      <c r="AZ13" s="5"/>
    </row>
    <row r="14" spans="1:52" s="4" customFormat="1" ht="15" customHeight="1" x14ac:dyDescent="0.25">
      <c r="G14" s="1"/>
      <c r="O14" s="1"/>
      <c r="AM14" s="11"/>
      <c r="AN14" s="11"/>
      <c r="AO14" s="11"/>
      <c r="AP14" s="11"/>
      <c r="AQ14" s="11"/>
      <c r="AR14" s="11"/>
      <c r="AS14" s="11"/>
      <c r="AT14" s="12"/>
    </row>
    <row r="15" spans="1:52" s="4" customFormat="1" ht="15" customHeight="1" x14ac:dyDescent="0.25">
      <c r="A15" s="90" t="s">
        <v>145</v>
      </c>
      <c r="B15" s="90"/>
      <c r="C15" s="90"/>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row>
    <row r="16" spans="1:52" s="4" customFormat="1" ht="15" customHeight="1" x14ac:dyDescent="0.25">
      <c r="A16" s="93" t="s">
        <v>189</v>
      </c>
      <c r="B16" s="93"/>
      <c r="C16" s="93"/>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93"/>
      <c r="AL16" s="93"/>
      <c r="AM16" s="93"/>
      <c r="AN16" s="93"/>
      <c r="AO16" s="93"/>
      <c r="AP16" s="93"/>
      <c r="AQ16" s="93"/>
      <c r="AR16" s="93"/>
      <c r="AS16" s="93"/>
      <c r="AT16" s="93"/>
      <c r="AU16" s="93"/>
      <c r="AV16" s="93"/>
    </row>
    <row r="17" spans="1:52" s="4" customFormat="1" ht="15" customHeight="1" x14ac:dyDescent="0.25">
      <c r="A17" s="92" t="s">
        <v>220</v>
      </c>
      <c r="B17" s="92"/>
      <c r="C17" s="92"/>
      <c r="D17" s="92"/>
      <c r="E17" s="92"/>
      <c r="F17" s="92"/>
      <c r="G17" s="92"/>
      <c r="H17" s="92"/>
      <c r="I17" s="92"/>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row>
    <row r="18" spans="1:52" s="4" customFormat="1" ht="18.75" x14ac:dyDescent="0.3">
      <c r="G18" s="1"/>
      <c r="O18" s="1"/>
      <c r="AC18" s="13"/>
      <c r="AM18" s="11"/>
      <c r="AN18" s="11"/>
      <c r="AO18" s="11"/>
      <c r="AP18" s="11"/>
      <c r="AQ18" s="11"/>
      <c r="AR18" s="11"/>
      <c r="AS18" s="11"/>
      <c r="AT18" s="12"/>
    </row>
    <row r="19" spans="1:52" s="4" customFormat="1" ht="18.75" x14ac:dyDescent="0.3">
      <c r="C19" s="7" t="s">
        <v>88</v>
      </c>
      <c r="D19" s="5"/>
      <c r="E19" s="5"/>
      <c r="F19" s="5"/>
      <c r="G19" s="5"/>
      <c r="H19" s="5"/>
      <c r="I19" s="5"/>
      <c r="J19" s="5"/>
      <c r="K19" s="5"/>
      <c r="M19" s="5" t="s">
        <v>89</v>
      </c>
      <c r="N19" s="5"/>
      <c r="O19" s="5"/>
      <c r="P19" s="5"/>
      <c r="Q19" s="5"/>
      <c r="R19" s="5"/>
      <c r="S19" s="5"/>
      <c r="T19" s="5"/>
      <c r="U19" s="5"/>
      <c r="V19" s="5"/>
      <c r="W19" s="5"/>
      <c r="X19" s="5"/>
      <c r="Y19" s="5"/>
      <c r="Z19" s="5"/>
      <c r="AA19" s="5"/>
      <c r="AB19" s="14"/>
      <c r="AC19" s="14"/>
      <c r="AF19" s="87" t="s">
        <v>179</v>
      </c>
      <c r="AG19" s="87"/>
      <c r="AH19" s="87"/>
      <c r="AI19" s="87"/>
      <c r="AJ19" s="87"/>
      <c r="AK19" s="87"/>
      <c r="AL19" s="87"/>
      <c r="AM19" s="87"/>
      <c r="AN19" s="87"/>
      <c r="AO19" s="87"/>
      <c r="AP19" s="5" t="s">
        <v>191</v>
      </c>
    </row>
    <row r="20" spans="1:52" s="4" customFormat="1" x14ac:dyDescent="0.25">
      <c r="I20" s="1"/>
      <c r="Q20" s="1"/>
      <c r="R20" s="1"/>
      <c r="S20" s="1"/>
      <c r="T20" s="1"/>
    </row>
    <row r="21" spans="1:52" s="4" customFormat="1" ht="18.75" x14ac:dyDescent="0.3">
      <c r="C21" s="7" t="s">
        <v>90</v>
      </c>
      <c r="I21" s="1"/>
      <c r="M21" s="5" t="s">
        <v>91</v>
      </c>
      <c r="Q21" s="1"/>
      <c r="R21" s="1"/>
      <c r="S21" s="1"/>
      <c r="T21" s="1"/>
      <c r="AF21" s="2" t="s">
        <v>146</v>
      </c>
      <c r="AG21" s="14"/>
      <c r="AH21" s="14"/>
      <c r="AK21" s="14"/>
      <c r="AL21" s="14"/>
      <c r="AO21" s="14"/>
      <c r="AP21" s="14"/>
      <c r="AQ21" s="14"/>
      <c r="AR21" s="14"/>
      <c r="AS21" s="14"/>
      <c r="AT21" s="14"/>
      <c r="AU21" s="14"/>
      <c r="AV21" s="14"/>
      <c r="AW21" s="14"/>
      <c r="AY21" s="14"/>
      <c r="AZ21" s="14"/>
    </row>
    <row r="22" spans="1:52" s="4" customFormat="1" ht="18.75" customHeight="1" x14ac:dyDescent="0.3">
      <c r="Z22" s="11"/>
      <c r="AA22" s="11"/>
      <c r="AB22" s="11"/>
      <c r="AC22" s="11"/>
      <c r="AF22" s="45" t="s">
        <v>190</v>
      </c>
      <c r="AG22" s="56"/>
      <c r="AH22" s="56"/>
      <c r="AI22" s="56"/>
      <c r="AJ22" s="55"/>
      <c r="AK22" s="55"/>
      <c r="AL22" s="55"/>
      <c r="AM22" s="56"/>
      <c r="AN22" s="56"/>
      <c r="AO22" s="55"/>
      <c r="AP22" s="55"/>
      <c r="AQ22" s="55"/>
      <c r="AR22" s="55"/>
      <c r="AS22" s="55"/>
      <c r="AT22" s="55"/>
      <c r="AU22" s="56"/>
      <c r="AV22" s="56"/>
      <c r="AW22" s="57"/>
    </row>
    <row r="23" spans="1:52" s="4" customFormat="1" ht="18.75" x14ac:dyDescent="0.3">
      <c r="C23" s="7" t="s">
        <v>182</v>
      </c>
      <c r="D23" s="7"/>
      <c r="E23" s="2"/>
      <c r="F23" s="2"/>
      <c r="G23" s="2"/>
      <c r="L23" s="88" t="s">
        <v>185</v>
      </c>
      <c r="M23" s="88"/>
      <c r="N23" s="88"/>
      <c r="O23" s="88"/>
      <c r="P23" s="88"/>
      <c r="Q23" s="88"/>
      <c r="R23" s="88"/>
      <c r="S23" s="88"/>
      <c r="T23" s="88"/>
      <c r="U23" s="88"/>
      <c r="V23" s="88"/>
      <c r="W23" s="88"/>
      <c r="X23" s="88"/>
      <c r="Y23" s="88"/>
      <c r="Z23" s="88"/>
      <c r="AA23" s="88"/>
      <c r="AB23" s="88"/>
      <c r="AC23" s="88"/>
      <c r="AD23" s="88"/>
      <c r="AF23" s="86"/>
      <c r="AG23" s="86"/>
      <c r="AH23" s="86"/>
      <c r="AI23" s="86"/>
      <c r="AJ23" s="86"/>
      <c r="AK23" s="86"/>
      <c r="AL23" s="86"/>
      <c r="AN23" s="56"/>
      <c r="AO23" s="55"/>
      <c r="AP23" s="55"/>
      <c r="AQ23" s="55"/>
      <c r="AR23" s="55"/>
      <c r="AS23" s="55"/>
      <c r="AT23" s="55"/>
      <c r="AU23" s="56"/>
      <c r="AV23" s="56"/>
      <c r="AW23" s="57"/>
    </row>
    <row r="24" spans="1:52" s="4" customFormat="1" ht="18.75" x14ac:dyDescent="0.3">
      <c r="C24" s="7"/>
      <c r="D24" s="7"/>
      <c r="E24" s="2"/>
      <c r="F24" s="2"/>
      <c r="G24" s="2"/>
      <c r="M24" s="5"/>
      <c r="Z24" s="11"/>
      <c r="AA24" s="11"/>
      <c r="AB24" s="11"/>
      <c r="AC24" s="11"/>
      <c r="AF24" s="2"/>
      <c r="AG24" s="1"/>
      <c r="AH24" s="1"/>
      <c r="AI24" s="1"/>
      <c r="AJ24" s="1"/>
      <c r="AK24" s="1"/>
      <c r="AL24" s="1"/>
      <c r="AM24" s="1"/>
      <c r="AN24" s="1"/>
      <c r="AO24" s="1"/>
      <c r="AQ24" s="5"/>
      <c r="AR24" s="5"/>
      <c r="AS24" s="5"/>
      <c r="AT24" s="5"/>
      <c r="AU24" s="5"/>
    </row>
    <row r="25" spans="1:52" s="4" customFormat="1" ht="18.75" x14ac:dyDescent="0.3">
      <c r="C25" s="2" t="s">
        <v>92</v>
      </c>
      <c r="D25" s="2"/>
      <c r="E25" s="2"/>
      <c r="F25" s="2"/>
      <c r="G25" s="2"/>
      <c r="H25" s="1"/>
      <c r="L25" s="88" t="s">
        <v>186</v>
      </c>
      <c r="M25" s="88"/>
      <c r="N25" s="88"/>
      <c r="O25" s="88"/>
      <c r="P25" s="88"/>
      <c r="Q25" s="88"/>
      <c r="R25" s="88"/>
      <c r="S25" s="88"/>
      <c r="T25" s="88"/>
      <c r="U25" s="88"/>
      <c r="V25" s="88"/>
      <c r="W25" s="88"/>
      <c r="X25" s="88"/>
      <c r="Y25" s="88"/>
      <c r="Z25" s="88"/>
      <c r="AA25" s="88"/>
      <c r="AB25" s="88"/>
      <c r="AC25" s="88"/>
      <c r="AD25" s="88"/>
      <c r="AF25" s="87" t="s">
        <v>180</v>
      </c>
      <c r="AG25" s="87"/>
      <c r="AH25" s="87"/>
      <c r="AI25" s="87"/>
      <c r="AJ25" s="87"/>
      <c r="AK25" s="87"/>
      <c r="AL25" s="87"/>
      <c r="AM25" s="87"/>
      <c r="AN25" s="87"/>
      <c r="AO25" s="87"/>
      <c r="AP25" s="87"/>
      <c r="AQ25" s="87"/>
      <c r="AR25" s="87"/>
      <c r="AS25" s="87"/>
      <c r="AT25" s="87"/>
      <c r="AU25" s="87"/>
      <c r="AV25" s="87"/>
      <c r="AW25" s="87"/>
      <c r="AY25" s="12"/>
    </row>
    <row r="26" spans="1:52" s="4" customFormat="1" ht="18.75" x14ac:dyDescent="0.3">
      <c r="L26" s="5"/>
      <c r="AF26" s="4" t="s">
        <v>181</v>
      </c>
      <c r="AG26" s="11"/>
      <c r="AH26" s="11"/>
      <c r="AJ26" s="2"/>
      <c r="AK26" s="2"/>
      <c r="AL26" s="2"/>
      <c r="AM26" s="2"/>
      <c r="AQ26" s="11"/>
      <c r="AR26" s="11"/>
      <c r="AS26" s="11"/>
      <c r="AT26" s="11"/>
      <c r="AU26" s="12"/>
    </row>
    <row r="27" spans="1:52" s="4" customFormat="1" ht="18.75" x14ac:dyDescent="0.3">
      <c r="AF27" s="2" t="s">
        <v>93</v>
      </c>
      <c r="AG27" s="11"/>
      <c r="AH27" s="11"/>
      <c r="AJ27" s="2"/>
      <c r="AK27" s="2"/>
      <c r="AL27" s="2"/>
      <c r="AM27" s="2"/>
      <c r="AN27" s="5" t="s">
        <v>125</v>
      </c>
      <c r="AQ27" s="11"/>
      <c r="AR27" s="11"/>
      <c r="AS27" s="11"/>
      <c r="AT27" s="11"/>
      <c r="AU27" s="12"/>
    </row>
    <row r="28" spans="1:52" s="4" customFormat="1" ht="15" customHeight="1" x14ac:dyDescent="0.3">
      <c r="B28" s="89"/>
      <c r="C28" s="89"/>
      <c r="D28" s="89"/>
      <c r="E28" s="89"/>
      <c r="F28" s="89"/>
      <c r="G28" s="89"/>
      <c r="H28" s="89"/>
      <c r="I28" s="89"/>
      <c r="J28" s="89"/>
      <c r="K28" s="89"/>
      <c r="L28" s="85"/>
      <c r="M28" s="85"/>
      <c r="N28" s="85"/>
      <c r="O28" s="85"/>
      <c r="P28" s="85"/>
      <c r="Q28" s="85"/>
      <c r="R28" s="85"/>
      <c r="S28" s="85"/>
      <c r="T28" s="85"/>
      <c r="U28" s="85"/>
      <c r="V28" s="85"/>
      <c r="W28" s="85"/>
      <c r="X28" s="85"/>
      <c r="Y28" s="85"/>
      <c r="Z28" s="85"/>
      <c r="AA28" s="85"/>
      <c r="AB28" s="85"/>
      <c r="AC28" s="85"/>
      <c r="AD28" s="85"/>
      <c r="AF28" s="11"/>
      <c r="AG28" s="11"/>
      <c r="AH28" s="11"/>
      <c r="AI28" s="11"/>
      <c r="AJ28" s="11"/>
      <c r="AK28" s="11"/>
      <c r="AL28" s="11"/>
      <c r="AM28" s="11"/>
      <c r="AN28" s="11"/>
      <c r="AO28" s="11"/>
      <c r="AP28" s="11"/>
      <c r="AQ28" s="11"/>
      <c r="AR28" s="11"/>
      <c r="AS28" s="11"/>
      <c r="AT28" s="11"/>
      <c r="AU28" s="12"/>
    </row>
    <row r="29" spans="1:52" s="4" customFormat="1" ht="18.75" x14ac:dyDescent="0.3">
      <c r="L29" s="85"/>
      <c r="M29" s="85"/>
      <c r="N29" s="85"/>
      <c r="O29" s="85"/>
      <c r="P29" s="85"/>
      <c r="Q29" s="85"/>
      <c r="R29" s="85"/>
      <c r="S29" s="85"/>
      <c r="T29" s="85"/>
      <c r="U29" s="85"/>
      <c r="V29" s="85"/>
      <c r="W29" s="85"/>
      <c r="X29" s="85"/>
      <c r="Y29" s="85"/>
      <c r="Z29" s="85"/>
      <c r="AA29" s="85"/>
      <c r="AB29" s="85"/>
      <c r="AC29" s="85"/>
      <c r="AD29" s="85"/>
      <c r="AF29" s="2" t="s">
        <v>94</v>
      </c>
      <c r="AR29" s="11"/>
      <c r="AS29" s="11"/>
      <c r="AT29" s="11"/>
      <c r="AU29" s="12"/>
    </row>
    <row r="30" spans="1:52" s="4" customFormat="1" ht="18.75" x14ac:dyDescent="0.3">
      <c r="L30" s="5"/>
      <c r="M30" s="5"/>
      <c r="N30" s="5"/>
      <c r="O30" s="5"/>
      <c r="P30" s="5"/>
      <c r="Q30" s="5"/>
      <c r="R30" s="5"/>
      <c r="S30" s="5"/>
      <c r="T30" s="5"/>
      <c r="U30" s="5"/>
      <c r="V30" s="5"/>
      <c r="W30" s="5"/>
      <c r="X30" s="5"/>
      <c r="Y30" s="5"/>
      <c r="AV30" s="11"/>
      <c r="AW30" s="11"/>
      <c r="AX30" s="11"/>
      <c r="AY30" s="11"/>
      <c r="AZ30" s="11"/>
    </row>
    <row r="31" spans="1:52" s="4" customFormat="1" ht="18.75" x14ac:dyDescent="0.3">
      <c r="L31" s="5"/>
      <c r="M31" s="5"/>
      <c r="N31" s="5"/>
      <c r="O31" s="5"/>
      <c r="P31" s="5"/>
      <c r="Q31" s="5"/>
      <c r="R31" s="5"/>
      <c r="S31" s="5"/>
      <c r="T31" s="5"/>
      <c r="U31" s="5"/>
      <c r="V31" s="5"/>
      <c r="W31" s="5"/>
      <c r="X31" s="5"/>
      <c r="Y31" s="5"/>
      <c r="AU31" s="11"/>
      <c r="AV31" s="11"/>
    </row>
    <row r="35" spans="3:46" ht="18.75" x14ac:dyDescent="0.3">
      <c r="C35" s="2"/>
      <c r="D35" s="2"/>
      <c r="E35" s="2"/>
      <c r="F35" s="2"/>
      <c r="G35" s="2"/>
      <c r="H35" s="2"/>
      <c r="I35" s="2"/>
      <c r="J35" s="2"/>
      <c r="K35" s="2"/>
      <c r="L35" s="2"/>
      <c r="M35" s="2"/>
      <c r="N35" s="2"/>
      <c r="O35" s="2"/>
      <c r="P35" s="2"/>
      <c r="Q35" s="2"/>
      <c r="R35" s="2"/>
      <c r="S35" s="2"/>
      <c r="T35" s="2"/>
      <c r="U35" s="2"/>
      <c r="V35" s="2"/>
      <c r="W35" s="2"/>
      <c r="X35" s="2"/>
      <c r="Y35" s="2"/>
      <c r="Z35" s="2"/>
      <c r="AA35" s="2"/>
      <c r="AB35" s="2"/>
      <c r="AC35" s="84"/>
      <c r="AD35" s="84"/>
      <c r="AE35" s="84"/>
      <c r="AF35" s="84"/>
      <c r="AG35" s="84"/>
      <c r="AH35" s="84"/>
      <c r="AI35" s="84"/>
      <c r="AJ35" s="84"/>
      <c r="AK35" s="84"/>
      <c r="AL35" s="84"/>
      <c r="AM35" s="84"/>
      <c r="AN35" s="84"/>
      <c r="AO35" s="84"/>
      <c r="AP35" s="84"/>
      <c r="AQ35" s="84"/>
      <c r="AR35" s="84"/>
      <c r="AS35" s="84"/>
      <c r="AT35" s="84"/>
    </row>
    <row r="36" spans="3:46" ht="18.75" x14ac:dyDescent="0.3">
      <c r="C36" s="7"/>
      <c r="D36" s="7"/>
      <c r="E36" s="2"/>
      <c r="F36" s="2"/>
      <c r="G36" s="2"/>
      <c r="H36" s="4"/>
      <c r="I36" s="4"/>
      <c r="J36" s="5"/>
      <c r="K36" s="4"/>
      <c r="L36" s="4"/>
      <c r="M36" s="4"/>
      <c r="N36" s="4"/>
      <c r="O36" s="4"/>
      <c r="P36" s="4"/>
      <c r="Q36" s="4"/>
      <c r="R36" s="4"/>
      <c r="S36" s="4"/>
      <c r="T36" s="4"/>
      <c r="U36" s="4"/>
      <c r="V36" s="4"/>
      <c r="W36" s="4"/>
      <c r="X36" s="4"/>
      <c r="Y36" s="4"/>
      <c r="Z36" s="11"/>
      <c r="AA36" s="11"/>
      <c r="AB36" s="11"/>
      <c r="AC36" s="84"/>
      <c r="AD36" s="84"/>
      <c r="AE36" s="84"/>
      <c r="AF36" s="84"/>
      <c r="AG36" s="84"/>
      <c r="AH36" s="84"/>
      <c r="AI36" s="84"/>
      <c r="AJ36" s="84"/>
      <c r="AK36" s="84"/>
      <c r="AL36" s="84"/>
      <c r="AM36" s="84"/>
      <c r="AN36" s="84"/>
      <c r="AO36" s="84"/>
      <c r="AP36" s="84"/>
      <c r="AQ36" s="84"/>
      <c r="AR36" s="84"/>
      <c r="AS36" s="84"/>
      <c r="AT36" s="84"/>
    </row>
    <row r="37" spans="3:46" ht="18.75" x14ac:dyDescent="0.3">
      <c r="C37" s="7"/>
      <c r="D37" s="7"/>
      <c r="E37" s="2"/>
      <c r="F37" s="2"/>
      <c r="G37" s="2"/>
      <c r="H37" s="4"/>
      <c r="I37" s="4"/>
      <c r="J37" s="5"/>
      <c r="K37" s="4"/>
      <c r="L37" s="4"/>
      <c r="M37" s="4"/>
      <c r="N37" s="4"/>
      <c r="O37" s="4"/>
      <c r="P37" s="4"/>
      <c r="Q37" s="4"/>
      <c r="R37" s="4"/>
      <c r="S37" s="4"/>
      <c r="T37" s="4"/>
      <c r="U37" s="4"/>
      <c r="V37" s="4"/>
      <c r="W37" s="4"/>
      <c r="X37" s="4"/>
      <c r="Y37" s="4"/>
      <c r="Z37" s="11"/>
      <c r="AA37" s="11"/>
      <c r="AB37" s="11"/>
      <c r="AC37" s="84"/>
      <c r="AD37" s="84"/>
      <c r="AE37" s="84"/>
      <c r="AF37" s="84"/>
      <c r="AG37" s="84"/>
      <c r="AH37" s="84"/>
      <c r="AI37" s="84"/>
      <c r="AJ37" s="84"/>
      <c r="AK37" s="84"/>
      <c r="AL37" s="84"/>
      <c r="AM37" s="84"/>
      <c r="AN37" s="84"/>
      <c r="AO37" s="84"/>
      <c r="AP37" s="84"/>
      <c r="AQ37" s="84"/>
      <c r="AR37" s="84"/>
      <c r="AS37" s="84"/>
      <c r="AT37" s="84"/>
    </row>
    <row r="38" spans="3:46" ht="18.75" x14ac:dyDescent="0.3">
      <c r="C38" s="2"/>
      <c r="D38" s="2"/>
      <c r="E38" s="2"/>
      <c r="F38" s="2"/>
      <c r="G38" s="2"/>
      <c r="H38" s="2"/>
      <c r="I38" s="2"/>
      <c r="J38" s="2"/>
      <c r="K38" s="2"/>
      <c r="L38" s="2"/>
      <c r="M38" s="2"/>
      <c r="N38" s="2"/>
      <c r="O38" s="2"/>
      <c r="P38" s="2"/>
      <c r="Q38" s="2"/>
      <c r="R38" s="2"/>
      <c r="S38" s="2"/>
      <c r="T38" s="2"/>
      <c r="U38" s="2"/>
      <c r="V38" s="2"/>
      <c r="W38" s="2"/>
      <c r="X38" s="2"/>
      <c r="Y38" s="2"/>
      <c r="Z38" s="2"/>
      <c r="AA38" s="2"/>
      <c r="AB38" s="2"/>
      <c r="AC38" s="5"/>
      <c r="AD38" s="5"/>
      <c r="AE38" s="5"/>
      <c r="AF38" s="5"/>
      <c r="AG38" s="5"/>
      <c r="AH38" s="5"/>
      <c r="AI38" s="5"/>
      <c r="AJ38" s="5"/>
      <c r="AK38" s="5"/>
      <c r="AL38" s="5"/>
      <c r="AM38" s="5"/>
      <c r="AN38" s="5"/>
      <c r="AO38" s="5"/>
      <c r="AP38" s="5"/>
      <c r="AQ38" s="5"/>
      <c r="AR38" s="5"/>
      <c r="AS38" s="5"/>
      <c r="AT38" s="5"/>
    </row>
    <row r="39" spans="3:46" ht="18.75" x14ac:dyDescent="0.3">
      <c r="C39" s="4"/>
      <c r="D39" s="4"/>
      <c r="E39" s="4"/>
      <c r="F39" s="4"/>
      <c r="G39" s="4"/>
      <c r="H39" s="4"/>
      <c r="I39" s="4"/>
      <c r="J39" s="5"/>
      <c r="K39" s="5"/>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row>
    <row r="40" spans="3:46" ht="18.75" x14ac:dyDescent="0.3">
      <c r="C40" s="4"/>
      <c r="D40" s="4"/>
      <c r="E40" s="4"/>
      <c r="F40" s="4"/>
      <c r="G40" s="4"/>
      <c r="H40" s="4"/>
      <c r="I40" s="4"/>
      <c r="J40" s="5"/>
      <c r="K40" s="4"/>
      <c r="L40" s="4"/>
      <c r="M40" s="4"/>
      <c r="N40" s="4"/>
      <c r="O40" s="4"/>
      <c r="P40" s="4"/>
      <c r="Q40" s="4"/>
      <c r="R40" s="4"/>
      <c r="S40" s="4"/>
      <c r="T40" s="4"/>
      <c r="U40" s="4"/>
      <c r="V40" s="4"/>
      <c r="W40" s="4"/>
      <c r="X40" s="4"/>
      <c r="Y40" s="4"/>
      <c r="Z40" s="4"/>
      <c r="AA40" s="4"/>
      <c r="AB40" s="4"/>
      <c r="AC40" s="5"/>
      <c r="AD40" s="5"/>
      <c r="AE40" s="5"/>
      <c r="AF40" s="5"/>
      <c r="AG40" s="5"/>
      <c r="AH40" s="5"/>
      <c r="AI40" s="5"/>
      <c r="AJ40" s="5"/>
      <c r="AK40" s="5"/>
      <c r="AL40" s="5"/>
      <c r="AM40" s="5"/>
      <c r="AN40" s="5"/>
      <c r="AO40" s="5"/>
      <c r="AP40" s="5"/>
      <c r="AQ40" s="5"/>
      <c r="AR40" s="5"/>
      <c r="AS40" s="5"/>
      <c r="AT40" s="5"/>
    </row>
    <row r="41" spans="3:46" ht="18.75" x14ac:dyDescent="0.3">
      <c r="C41" s="2"/>
      <c r="D41" s="2"/>
      <c r="E41" s="2"/>
      <c r="F41" s="2"/>
      <c r="G41" s="2"/>
      <c r="H41" s="2"/>
      <c r="I41" s="2"/>
      <c r="J41" s="2"/>
      <c r="K41" s="2"/>
      <c r="L41" s="2"/>
      <c r="M41" s="2"/>
      <c r="N41" s="2"/>
      <c r="O41" s="2"/>
      <c r="P41" s="2"/>
      <c r="Q41" s="2"/>
      <c r="R41" s="2"/>
      <c r="S41" s="2"/>
      <c r="T41" s="2"/>
      <c r="U41" s="2"/>
      <c r="V41" s="2"/>
      <c r="W41" s="2"/>
      <c r="X41" s="2"/>
      <c r="Y41" s="2"/>
      <c r="Z41" s="2"/>
      <c r="AA41" s="2"/>
      <c r="AB41" s="2"/>
      <c r="AC41" s="4"/>
      <c r="AD41" s="4"/>
      <c r="AE41" s="4"/>
      <c r="AF41" s="4"/>
      <c r="AG41" s="4"/>
      <c r="AH41" s="4"/>
      <c r="AI41" s="4"/>
      <c r="AJ41" s="4"/>
      <c r="AK41" s="4"/>
      <c r="AL41" s="4"/>
      <c r="AM41" s="4"/>
      <c r="AN41" s="4"/>
      <c r="AO41" s="4"/>
      <c r="AP41" s="4"/>
      <c r="AQ41" s="4"/>
      <c r="AR41" s="4"/>
      <c r="AS41" s="4"/>
      <c r="AT41" s="4"/>
    </row>
    <row r="42" spans="3:46" ht="18.75" x14ac:dyDescent="0.3">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row>
    <row r="43" spans="3:46" ht="18.75" x14ac:dyDescent="0.3">
      <c r="C43" s="5"/>
      <c r="D43" s="5"/>
      <c r="E43" s="5"/>
      <c r="F43" s="5"/>
      <c r="G43" s="5"/>
      <c r="H43" s="5"/>
      <c r="I43" s="5"/>
      <c r="J43" s="5"/>
      <c r="K43" s="5"/>
      <c r="L43" s="5"/>
      <c r="M43" s="5"/>
      <c r="N43" s="5"/>
      <c r="O43" s="5"/>
      <c r="P43" s="5"/>
      <c r="Q43" s="5"/>
      <c r="R43" s="5"/>
      <c r="S43" s="5"/>
      <c r="T43" s="5"/>
      <c r="U43" s="5"/>
      <c r="V43" s="5"/>
      <c r="W43" s="5"/>
      <c r="X43" s="5"/>
      <c r="Y43" s="5"/>
      <c r="Z43" s="5"/>
      <c r="AA43" s="5"/>
      <c r="AB43" s="5"/>
      <c r="AC43" s="4"/>
      <c r="AD43" s="4"/>
      <c r="AE43" s="4"/>
      <c r="AF43" s="4"/>
      <c r="AG43" s="4"/>
      <c r="AH43" s="4"/>
      <c r="AI43" s="4"/>
      <c r="AJ43" s="4"/>
      <c r="AK43" s="4"/>
      <c r="AL43" s="4"/>
      <c r="AM43" s="4"/>
      <c r="AN43" s="4"/>
      <c r="AO43" s="4"/>
      <c r="AP43" s="4"/>
      <c r="AQ43" s="4"/>
      <c r="AR43" s="4"/>
      <c r="AS43" s="4"/>
      <c r="AT43" s="4"/>
    </row>
    <row r="44" spans="3:46" ht="18.75" x14ac:dyDescent="0.3">
      <c r="C44" s="4"/>
      <c r="D44" s="4"/>
      <c r="E44" s="4"/>
      <c r="F44" s="4"/>
      <c r="G44" s="4"/>
      <c r="H44" s="4"/>
      <c r="I44" s="5"/>
      <c r="J44" s="4"/>
      <c r="K44" s="4"/>
      <c r="L44" s="4"/>
      <c r="M44" s="4"/>
      <c r="N44" s="4"/>
      <c r="O44" s="4"/>
      <c r="P44" s="4"/>
      <c r="Q44" s="4"/>
      <c r="R44" s="4"/>
      <c r="S44" s="4"/>
      <c r="T44" s="4"/>
      <c r="U44" s="4"/>
      <c r="V44" s="4"/>
      <c r="W44" s="2"/>
      <c r="X44" s="2"/>
      <c r="Y44" s="2"/>
      <c r="Z44" s="2"/>
      <c r="AA44" s="1"/>
      <c r="AB44" s="4"/>
      <c r="AC44" s="4"/>
      <c r="AD44" s="4"/>
      <c r="AE44" s="4"/>
      <c r="AF44" s="4"/>
      <c r="AG44" s="5"/>
      <c r="AH44" s="4"/>
      <c r="AI44" s="4"/>
      <c r="AJ44" s="4"/>
      <c r="AK44" s="4"/>
      <c r="AL44" s="4"/>
      <c r="AM44" s="4"/>
      <c r="AN44" s="4"/>
      <c r="AO44" s="4"/>
      <c r="AP44" s="4"/>
      <c r="AQ44" s="4"/>
      <c r="AR44" s="4"/>
      <c r="AS44" s="4"/>
      <c r="AT44" s="4"/>
    </row>
  </sheetData>
  <mergeCells count="18">
    <mergeCell ref="A1:AV1"/>
    <mergeCell ref="A2:AV2"/>
    <mergeCell ref="A15:AV15"/>
    <mergeCell ref="A13:AV13"/>
    <mergeCell ref="B28:K28"/>
    <mergeCell ref="A17:AV17"/>
    <mergeCell ref="A16:AV16"/>
    <mergeCell ref="AS10:AV10"/>
    <mergeCell ref="AL9:AS9"/>
    <mergeCell ref="AG7:AV7"/>
    <mergeCell ref="AK11:AV11"/>
    <mergeCell ref="AC35:AT37"/>
    <mergeCell ref="L28:AD29"/>
    <mergeCell ref="AF23:AL23"/>
    <mergeCell ref="AF19:AO19"/>
    <mergeCell ref="AF25:AW25"/>
    <mergeCell ref="L25:AD25"/>
    <mergeCell ref="L23:AD23"/>
  </mergeCells>
  <printOptions horizontalCentered="1"/>
  <pageMargins left="0.59055118110236227" right="0.39370078740157483" top="0.78740157480314965" bottom="0.39370078740157483" header="0.31496062992125984" footer="0.31496062992125984"/>
  <pageSetup paperSize="9"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zoomScaleNormal="100" workbookViewId="0">
      <selection sqref="A1:BB1"/>
    </sheetView>
  </sheetViews>
  <sheetFormatPr defaultColWidth="10" defaultRowHeight="15" x14ac:dyDescent="0.25"/>
  <cols>
    <col min="1" max="1" width="2.7109375" customWidth="1"/>
    <col min="2" max="2" width="3.5703125" customWidth="1"/>
    <col min="3" max="3" width="2.140625" customWidth="1"/>
    <col min="4" max="6" width="2.42578125" customWidth="1"/>
    <col min="7" max="7" width="2.7109375" customWidth="1"/>
    <col min="8" max="8" width="3" customWidth="1"/>
    <col min="9" max="10" width="2.7109375" customWidth="1"/>
    <col min="11" max="11" width="2.85546875" customWidth="1"/>
    <col min="12" max="28" width="2.7109375" customWidth="1"/>
    <col min="29" max="34" width="2.5703125" customWidth="1"/>
    <col min="35" max="42" width="2.7109375" customWidth="1"/>
    <col min="43" max="43" width="3.42578125" customWidth="1"/>
    <col min="44" max="54" width="2.7109375" customWidth="1"/>
  </cols>
  <sheetData>
    <row r="1" spans="1:54" ht="15.75" x14ac:dyDescent="0.25">
      <c r="A1" s="163" t="s">
        <v>57</v>
      </c>
      <c r="B1" s="163"/>
      <c r="C1" s="163"/>
      <c r="D1" s="163"/>
      <c r="E1" s="163"/>
      <c r="F1" s="163"/>
      <c r="G1" s="163"/>
      <c r="H1" s="163"/>
      <c r="I1" s="163"/>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c r="AZ1" s="163"/>
      <c r="BA1" s="163"/>
      <c r="BB1" s="163"/>
    </row>
    <row r="2" spans="1:54" ht="25.5" customHeight="1" x14ac:dyDescent="0.25">
      <c r="A2" s="161" t="s">
        <v>9</v>
      </c>
      <c r="B2" s="165" t="s">
        <v>45</v>
      </c>
      <c r="C2" s="149" t="s">
        <v>46</v>
      </c>
      <c r="D2" s="149"/>
      <c r="E2" s="149"/>
      <c r="F2" s="149"/>
      <c r="G2" s="150" t="s">
        <v>47</v>
      </c>
      <c r="H2" s="151"/>
      <c r="I2" s="151"/>
      <c r="J2" s="152"/>
      <c r="K2" s="150" t="s">
        <v>48</v>
      </c>
      <c r="L2" s="151"/>
      <c r="M2" s="151"/>
      <c r="N2" s="151"/>
      <c r="O2" s="152"/>
      <c r="P2" s="150" t="s">
        <v>49</v>
      </c>
      <c r="Q2" s="151"/>
      <c r="R2" s="151"/>
      <c r="S2" s="152"/>
      <c r="T2" s="150" t="s">
        <v>50</v>
      </c>
      <c r="U2" s="151"/>
      <c r="V2" s="151"/>
      <c r="W2" s="151"/>
      <c r="X2" s="152"/>
      <c r="Y2" s="149" t="s">
        <v>51</v>
      </c>
      <c r="Z2" s="149"/>
      <c r="AA2" s="149"/>
      <c r="AB2" s="149"/>
      <c r="AC2" s="149" t="s">
        <v>52</v>
      </c>
      <c r="AD2" s="149"/>
      <c r="AE2" s="149"/>
      <c r="AF2" s="149"/>
      <c r="AG2" s="149" t="s">
        <v>53</v>
      </c>
      <c r="AH2" s="149"/>
      <c r="AI2" s="149"/>
      <c r="AJ2" s="149"/>
      <c r="AK2" s="149" t="s">
        <v>54</v>
      </c>
      <c r="AL2" s="149"/>
      <c r="AM2" s="149"/>
      <c r="AN2" s="149"/>
      <c r="AO2" s="149"/>
      <c r="AP2" s="150" t="s">
        <v>55</v>
      </c>
      <c r="AQ2" s="151"/>
      <c r="AR2" s="151"/>
      <c r="AS2" s="151"/>
      <c r="AT2" s="150" t="s">
        <v>56</v>
      </c>
      <c r="AU2" s="151"/>
      <c r="AV2" s="151"/>
      <c r="AW2" s="151"/>
      <c r="AX2" s="152"/>
      <c r="AY2" s="149" t="s">
        <v>45</v>
      </c>
      <c r="AZ2" s="149"/>
      <c r="BA2" s="149"/>
      <c r="BB2" s="149"/>
    </row>
    <row r="3" spans="1:54" x14ac:dyDescent="0.25">
      <c r="A3" s="161"/>
      <c r="B3" s="165"/>
      <c r="C3" s="15">
        <v>1</v>
      </c>
      <c r="D3" s="15">
        <v>2</v>
      </c>
      <c r="E3" s="15">
        <v>3</v>
      </c>
      <c r="F3" s="15">
        <v>4</v>
      </c>
      <c r="G3" s="15">
        <v>5</v>
      </c>
      <c r="H3" s="15">
        <v>6</v>
      </c>
      <c r="I3" s="15">
        <v>7</v>
      </c>
      <c r="J3" s="15">
        <v>8</v>
      </c>
      <c r="K3" s="15">
        <v>9</v>
      </c>
      <c r="L3" s="15">
        <v>10</v>
      </c>
      <c r="M3" s="15">
        <v>11</v>
      </c>
      <c r="N3" s="15">
        <v>12</v>
      </c>
      <c r="O3" s="15">
        <v>13</v>
      </c>
      <c r="P3" s="15">
        <v>14</v>
      </c>
      <c r="Q3" s="15">
        <v>15</v>
      </c>
      <c r="R3" s="15">
        <v>16</v>
      </c>
      <c r="S3" s="15">
        <v>17</v>
      </c>
      <c r="T3" s="15">
        <v>18</v>
      </c>
      <c r="U3" s="15">
        <v>19</v>
      </c>
      <c r="V3" s="15">
        <v>20</v>
      </c>
      <c r="W3" s="15">
        <v>21</v>
      </c>
      <c r="X3" s="15">
        <v>22</v>
      </c>
      <c r="Y3" s="15">
        <v>23</v>
      </c>
      <c r="Z3" s="15">
        <v>24</v>
      </c>
      <c r="AA3" s="15">
        <v>25</v>
      </c>
      <c r="AB3" s="15">
        <v>26</v>
      </c>
      <c r="AC3" s="15">
        <v>27</v>
      </c>
      <c r="AD3" s="15">
        <v>28</v>
      </c>
      <c r="AE3" s="15">
        <v>29</v>
      </c>
      <c r="AF3" s="15">
        <v>30</v>
      </c>
      <c r="AG3" s="15">
        <v>31</v>
      </c>
      <c r="AH3" s="15">
        <v>32</v>
      </c>
      <c r="AI3" s="15">
        <v>33</v>
      </c>
      <c r="AJ3" s="15">
        <v>34</v>
      </c>
      <c r="AK3" s="15">
        <v>35</v>
      </c>
      <c r="AL3" s="15">
        <v>36</v>
      </c>
      <c r="AM3" s="15">
        <v>37</v>
      </c>
      <c r="AN3" s="15">
        <v>38</v>
      </c>
      <c r="AO3" s="15">
        <v>39</v>
      </c>
      <c r="AP3" s="15">
        <v>40</v>
      </c>
      <c r="AQ3" s="15">
        <v>41</v>
      </c>
      <c r="AR3" s="15">
        <v>42</v>
      </c>
      <c r="AS3" s="15">
        <v>43</v>
      </c>
      <c r="AT3" s="15">
        <v>44</v>
      </c>
      <c r="AU3" s="15">
        <v>45</v>
      </c>
      <c r="AV3" s="15">
        <v>46</v>
      </c>
      <c r="AW3" s="15">
        <v>47</v>
      </c>
      <c r="AX3" s="15">
        <v>48</v>
      </c>
      <c r="AY3" s="15">
        <v>49</v>
      </c>
      <c r="AZ3" s="15">
        <v>50</v>
      </c>
      <c r="BA3" s="15">
        <v>51</v>
      </c>
      <c r="BB3" s="15">
        <v>52</v>
      </c>
    </row>
    <row r="4" spans="1:54" ht="19.5" customHeight="1" x14ac:dyDescent="0.25">
      <c r="A4" s="16">
        <v>1</v>
      </c>
      <c r="B4" s="17"/>
      <c r="C4" s="18"/>
      <c r="D4" s="19"/>
      <c r="E4" s="20" t="s">
        <v>208</v>
      </c>
      <c r="F4" s="20" t="s">
        <v>208</v>
      </c>
      <c r="G4" s="19"/>
      <c r="H4" s="19"/>
      <c r="I4" s="19"/>
      <c r="J4" s="19"/>
      <c r="K4" s="19"/>
      <c r="L4" s="19"/>
      <c r="M4" s="19"/>
      <c r="N4" s="19"/>
      <c r="O4" s="19"/>
      <c r="P4" s="19"/>
      <c r="Q4" s="19"/>
      <c r="R4" s="19"/>
      <c r="S4" s="19"/>
      <c r="T4" s="19"/>
      <c r="U4" s="19"/>
      <c r="V4" s="19"/>
      <c r="W4" s="17"/>
      <c r="X4" s="17"/>
      <c r="Y4" s="17"/>
      <c r="Z4" s="17"/>
      <c r="AA4" s="20" t="s">
        <v>208</v>
      </c>
      <c r="AB4" s="20" t="s">
        <v>208</v>
      </c>
      <c r="AC4" s="20" t="s">
        <v>209</v>
      </c>
      <c r="AD4" s="17"/>
      <c r="AE4" s="17"/>
      <c r="AF4" s="17"/>
      <c r="AG4" s="19"/>
      <c r="AH4" s="19"/>
      <c r="AI4" s="19"/>
      <c r="AJ4" s="17"/>
      <c r="AK4" s="17"/>
      <c r="AL4" s="17"/>
      <c r="AM4" s="17"/>
      <c r="AN4" s="17"/>
      <c r="AO4" s="17"/>
      <c r="AP4" s="17"/>
      <c r="AQ4" s="17"/>
      <c r="AR4" s="17"/>
      <c r="AS4" s="17"/>
      <c r="AT4" s="17"/>
      <c r="AU4" s="17"/>
      <c r="AV4" s="17"/>
      <c r="AW4" s="17"/>
      <c r="AX4" s="17"/>
      <c r="AY4" s="17"/>
      <c r="AZ4" s="17"/>
      <c r="BA4" s="17"/>
      <c r="BB4" s="17"/>
    </row>
    <row r="5" spans="1:54" ht="19.5" customHeight="1" x14ac:dyDescent="0.25">
      <c r="A5" s="16">
        <v>2</v>
      </c>
      <c r="B5" s="21"/>
      <c r="C5" s="19"/>
      <c r="D5" s="19"/>
      <c r="E5" s="19"/>
      <c r="F5" s="19"/>
      <c r="G5" s="19"/>
      <c r="H5" s="19"/>
      <c r="I5" s="19"/>
      <c r="J5" s="19"/>
      <c r="K5" s="19"/>
      <c r="L5" s="19"/>
      <c r="M5" s="19"/>
      <c r="N5" s="19"/>
      <c r="O5" s="19"/>
      <c r="P5" s="20" t="s">
        <v>208</v>
      </c>
      <c r="Q5" s="20" t="s">
        <v>208</v>
      </c>
      <c r="R5" s="20" t="s">
        <v>209</v>
      </c>
      <c r="S5" s="19"/>
      <c r="T5" s="19"/>
      <c r="U5" s="19"/>
      <c r="V5" s="19"/>
      <c r="W5" s="19"/>
      <c r="X5" s="19"/>
      <c r="Y5" s="19"/>
      <c r="Z5" s="19"/>
      <c r="AA5" s="19"/>
      <c r="AB5" s="19"/>
      <c r="AC5" s="19"/>
      <c r="AD5" s="19"/>
      <c r="AE5" s="19"/>
      <c r="AF5" s="19"/>
      <c r="AG5" s="20" t="s">
        <v>208</v>
      </c>
      <c r="AH5" s="20" t="s">
        <v>208</v>
      </c>
      <c r="AI5" s="20" t="s">
        <v>209</v>
      </c>
      <c r="AJ5" s="19"/>
      <c r="AK5" s="19"/>
      <c r="AL5" s="19"/>
      <c r="AM5" s="19"/>
      <c r="AN5" s="19"/>
      <c r="AO5" s="19"/>
      <c r="AP5" s="19"/>
      <c r="AQ5" s="19"/>
      <c r="AR5" s="19"/>
      <c r="AS5" s="19"/>
      <c r="AT5" s="19"/>
      <c r="AU5" s="19"/>
      <c r="AV5" s="19"/>
      <c r="AW5" s="19"/>
      <c r="AX5" s="19"/>
      <c r="AY5" s="19"/>
      <c r="AZ5" s="19"/>
      <c r="BA5" s="19"/>
      <c r="BB5" s="19"/>
    </row>
    <row r="6" spans="1:54" ht="19.5" customHeight="1" x14ac:dyDescent="0.25">
      <c r="A6" s="16">
        <v>3</v>
      </c>
      <c r="B6" s="21"/>
      <c r="C6" s="19"/>
      <c r="D6" s="19"/>
      <c r="F6" s="19"/>
      <c r="G6" s="22"/>
      <c r="I6" s="19"/>
      <c r="J6" s="19"/>
      <c r="K6" s="19"/>
      <c r="L6" s="20" t="s">
        <v>208</v>
      </c>
      <c r="M6" s="20" t="s">
        <v>208</v>
      </c>
      <c r="N6" s="20" t="s">
        <v>209</v>
      </c>
      <c r="O6" s="19"/>
      <c r="P6" s="19"/>
      <c r="Q6" s="19"/>
      <c r="R6" s="19"/>
      <c r="S6" s="19"/>
      <c r="T6" s="19"/>
      <c r="U6" s="19"/>
      <c r="V6" s="19"/>
      <c r="W6" s="19"/>
      <c r="X6" s="19"/>
      <c r="Y6" s="19"/>
      <c r="Z6" s="19"/>
      <c r="AA6" s="19"/>
      <c r="AB6" s="19"/>
      <c r="AC6" s="19"/>
      <c r="AD6" s="20" t="s">
        <v>208</v>
      </c>
      <c r="AE6" s="20" t="s">
        <v>208</v>
      </c>
      <c r="AF6" s="20" t="s">
        <v>209</v>
      </c>
      <c r="AG6" s="82"/>
      <c r="AH6" s="82"/>
      <c r="AI6" s="19"/>
      <c r="AJ6" s="19"/>
      <c r="AK6" s="19"/>
      <c r="AL6" s="19"/>
      <c r="AM6" s="19"/>
      <c r="AN6" s="19"/>
      <c r="AO6" s="19"/>
      <c r="AP6" s="19"/>
      <c r="AQ6" s="19"/>
      <c r="AR6" s="19"/>
      <c r="AS6" s="19"/>
      <c r="AT6" s="19"/>
      <c r="AU6" s="19"/>
      <c r="AV6" s="19"/>
      <c r="AW6" s="19"/>
      <c r="AX6" s="17"/>
      <c r="AY6" s="17"/>
      <c r="AZ6" s="17"/>
      <c r="BA6" s="17"/>
      <c r="BB6" s="17"/>
    </row>
    <row r="7" spans="1:54" ht="19.5" customHeight="1" x14ac:dyDescent="0.25">
      <c r="A7" s="16">
        <v>4</v>
      </c>
      <c r="B7" s="21"/>
      <c r="C7" s="17"/>
      <c r="D7" s="17"/>
      <c r="E7" s="19"/>
      <c r="F7" s="19"/>
      <c r="G7" s="19"/>
      <c r="H7" s="20" t="s">
        <v>208</v>
      </c>
      <c r="I7" s="20" t="s">
        <v>208</v>
      </c>
      <c r="J7" s="20" t="s">
        <v>209</v>
      </c>
      <c r="K7" s="19"/>
      <c r="L7" s="19"/>
      <c r="M7" s="19"/>
      <c r="N7" s="19"/>
      <c r="O7" s="19"/>
      <c r="P7" s="19"/>
      <c r="Q7" s="19"/>
      <c r="R7" s="17"/>
      <c r="S7" s="17"/>
      <c r="T7" s="19"/>
      <c r="U7" s="19"/>
      <c r="V7" s="19"/>
      <c r="W7" s="19"/>
      <c r="X7" s="20" t="s">
        <v>208</v>
      </c>
      <c r="Y7" s="20" t="s">
        <v>208</v>
      </c>
      <c r="Z7" s="20" t="s">
        <v>209</v>
      </c>
      <c r="AA7" s="19"/>
      <c r="AB7" s="19"/>
      <c r="AC7" s="19"/>
      <c r="AD7" s="19"/>
      <c r="AE7" s="19"/>
      <c r="AF7" s="19"/>
      <c r="AG7" s="19"/>
      <c r="AH7" s="19"/>
      <c r="AI7" s="19"/>
      <c r="AJ7" s="19"/>
      <c r="AK7" s="19"/>
      <c r="AL7" s="19"/>
      <c r="AM7" s="19"/>
      <c r="AN7" s="20" t="s">
        <v>208</v>
      </c>
      <c r="AO7" s="20" t="s">
        <v>208</v>
      </c>
      <c r="AP7" s="20" t="s">
        <v>208</v>
      </c>
      <c r="AQ7" s="20" t="s">
        <v>209</v>
      </c>
      <c r="AR7" s="19"/>
      <c r="AS7" s="17"/>
      <c r="AT7" s="17"/>
      <c r="AU7" s="17"/>
      <c r="AV7" s="17"/>
      <c r="AW7" s="17"/>
      <c r="AX7" s="17"/>
      <c r="AY7" s="17"/>
      <c r="AZ7" s="17"/>
      <c r="BA7" s="17"/>
      <c r="BB7" s="17"/>
    </row>
    <row r="8" spans="1:54" ht="18.75" x14ac:dyDescent="0.3">
      <c r="A8" s="23"/>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4"/>
      <c r="AL8" s="24"/>
      <c r="AM8" s="24"/>
      <c r="AN8" s="24"/>
      <c r="AO8" s="24"/>
      <c r="AP8" s="24"/>
      <c r="AQ8" s="24"/>
      <c r="AR8" s="23"/>
      <c r="AS8" s="23"/>
      <c r="AT8" s="23"/>
      <c r="AU8" s="23"/>
      <c r="AV8" s="23"/>
      <c r="AW8" s="23"/>
      <c r="AX8" s="23"/>
      <c r="AY8" s="23"/>
      <c r="AZ8" s="23"/>
      <c r="BA8" s="23"/>
      <c r="BB8" s="23"/>
    </row>
    <row r="9" spans="1:54" ht="18.75" x14ac:dyDescent="0.3">
      <c r="A9" s="25" t="s">
        <v>5</v>
      </c>
      <c r="C9" s="26"/>
      <c r="D9" s="26"/>
      <c r="E9" s="26"/>
      <c r="F9" s="26"/>
      <c r="G9" s="27"/>
      <c r="H9" s="28"/>
      <c r="I9" s="28"/>
      <c r="J9" s="28"/>
      <c r="K9" s="28"/>
      <c r="L9" s="28"/>
      <c r="M9" s="29"/>
      <c r="N9" s="157"/>
      <c r="O9" s="158"/>
      <c r="P9" s="159"/>
      <c r="Q9" s="29"/>
      <c r="R9" s="30"/>
      <c r="S9" s="157" t="s">
        <v>81</v>
      </c>
      <c r="T9" s="159"/>
      <c r="U9" s="29"/>
      <c r="W9" s="31" t="s">
        <v>4</v>
      </c>
      <c r="X9" s="32"/>
      <c r="Y9" s="28"/>
      <c r="Z9" s="28"/>
      <c r="AA9" s="28"/>
      <c r="AB9" s="28"/>
      <c r="AC9" s="28"/>
      <c r="AD9" s="28"/>
      <c r="AE9" s="32"/>
      <c r="AF9" s="162" t="s">
        <v>3</v>
      </c>
      <c r="AG9" s="162"/>
      <c r="AH9" s="162"/>
      <c r="AI9" s="32"/>
      <c r="AJ9" s="32"/>
      <c r="AL9" s="29"/>
      <c r="AM9" s="162" t="s">
        <v>134</v>
      </c>
      <c r="AN9" s="162"/>
      <c r="AO9" s="162"/>
      <c r="AP9" s="32"/>
      <c r="AQ9" s="33"/>
      <c r="AR9" s="33"/>
      <c r="AS9" s="162" t="s">
        <v>69</v>
      </c>
      <c r="AT9" s="162"/>
      <c r="AU9" s="162"/>
      <c r="AV9" s="26"/>
      <c r="AW9" s="27"/>
      <c r="AX9" s="60"/>
      <c r="AY9" s="170" t="s">
        <v>208</v>
      </c>
      <c r="AZ9" s="170"/>
      <c r="BA9" s="170"/>
      <c r="BB9" s="61"/>
    </row>
    <row r="10" spans="1:54" ht="15" customHeight="1" x14ac:dyDescent="0.3">
      <c r="A10" s="23"/>
      <c r="B10" s="34"/>
      <c r="C10" s="26"/>
      <c r="D10" s="26"/>
      <c r="E10" s="35"/>
      <c r="F10" s="35"/>
      <c r="G10" s="35"/>
      <c r="H10" s="35"/>
      <c r="I10" s="35"/>
      <c r="J10" s="35"/>
      <c r="K10" s="35"/>
      <c r="L10" s="35"/>
      <c r="M10" s="153" t="s">
        <v>6</v>
      </c>
      <c r="N10" s="153"/>
      <c r="O10" s="153"/>
      <c r="P10" s="153"/>
      <c r="Q10" s="153"/>
      <c r="R10" s="36"/>
      <c r="S10" s="110" t="s">
        <v>82</v>
      </c>
      <c r="T10" s="110"/>
      <c r="U10" s="35"/>
      <c r="V10" s="35" t="s">
        <v>68</v>
      </c>
      <c r="W10" s="37"/>
      <c r="X10" s="38"/>
      <c r="Y10" s="28"/>
      <c r="Z10" s="28"/>
      <c r="AA10" s="28"/>
      <c r="AB10" s="28"/>
      <c r="AC10" s="28"/>
      <c r="AD10" s="28"/>
      <c r="AE10" s="153" t="s">
        <v>7</v>
      </c>
      <c r="AF10" s="153"/>
      <c r="AG10" s="153"/>
      <c r="AH10" s="153"/>
      <c r="AI10" s="153"/>
      <c r="AJ10" s="99" t="s">
        <v>135</v>
      </c>
      <c r="AK10" s="99"/>
      <c r="AL10" s="99"/>
      <c r="AM10" s="99"/>
      <c r="AN10" s="99"/>
      <c r="AO10" s="99"/>
      <c r="AP10" s="99"/>
      <c r="AQ10" s="99"/>
      <c r="AR10" s="99" t="s">
        <v>70</v>
      </c>
      <c r="AS10" s="99"/>
      <c r="AT10" s="99"/>
      <c r="AU10" s="99"/>
      <c r="AV10" s="99"/>
      <c r="AW10" s="39"/>
      <c r="AX10" s="156" t="s">
        <v>210</v>
      </c>
      <c r="AY10" s="156"/>
      <c r="AZ10" s="156"/>
      <c r="BA10" s="156"/>
      <c r="BB10" s="156"/>
    </row>
    <row r="11" spans="1:54" ht="36.75" customHeight="1" x14ac:dyDescent="0.3">
      <c r="A11" s="23"/>
      <c r="B11" s="40"/>
      <c r="C11" s="33"/>
      <c r="D11" s="33"/>
      <c r="E11" s="28"/>
      <c r="F11" s="28"/>
      <c r="G11" s="28"/>
      <c r="H11" s="28"/>
      <c r="I11" s="28"/>
      <c r="J11" s="28"/>
      <c r="K11" s="28"/>
      <c r="L11" s="28"/>
      <c r="M11" s="101" t="s">
        <v>8</v>
      </c>
      <c r="N11" s="101"/>
      <c r="O11" s="101"/>
      <c r="P11" s="101"/>
      <c r="Q11" s="101"/>
      <c r="R11" s="41"/>
      <c r="S11" s="41"/>
      <c r="T11" s="41"/>
      <c r="U11" s="28"/>
      <c r="V11" s="28"/>
      <c r="W11" s="38"/>
      <c r="X11" s="42"/>
      <c r="Y11" s="28"/>
      <c r="Z11" s="28"/>
      <c r="AA11" s="28"/>
      <c r="AB11" s="28"/>
      <c r="AC11" s="28"/>
      <c r="AD11" s="28"/>
      <c r="AE11" s="43"/>
      <c r="AF11" s="44"/>
      <c r="AG11" s="44"/>
      <c r="AH11" s="44"/>
      <c r="AI11" s="44"/>
      <c r="AJ11" s="99"/>
      <c r="AK11" s="99"/>
      <c r="AL11" s="99"/>
      <c r="AM11" s="99"/>
      <c r="AN11" s="99"/>
      <c r="AO11" s="99"/>
      <c r="AP11" s="99"/>
      <c r="AQ11" s="99"/>
      <c r="AR11" s="99"/>
      <c r="AS11" s="99"/>
      <c r="AT11" s="99"/>
      <c r="AU11" s="99"/>
      <c r="AV11" s="99"/>
      <c r="AW11" s="39"/>
      <c r="AX11" s="156"/>
      <c r="AY11" s="156"/>
      <c r="AZ11" s="156"/>
      <c r="BA11" s="156"/>
      <c r="BB11" s="156"/>
    </row>
    <row r="12" spans="1:54" ht="18.75" customHeight="1" x14ac:dyDescent="0.3">
      <c r="A12" s="23"/>
      <c r="B12" s="23"/>
      <c r="C12" s="23"/>
      <c r="D12" s="23"/>
      <c r="E12" s="162" t="s">
        <v>97</v>
      </c>
      <c r="F12" s="162"/>
      <c r="G12" s="162"/>
      <c r="H12" s="125" t="s">
        <v>124</v>
      </c>
      <c r="I12" s="126"/>
      <c r="J12" s="126"/>
      <c r="K12" s="126"/>
      <c r="L12" s="126"/>
      <c r="M12" s="126"/>
      <c r="N12" s="126"/>
      <c r="O12" s="126"/>
      <c r="P12" s="126"/>
      <c r="Q12" s="126"/>
      <c r="R12" s="27"/>
      <c r="S12" s="176" t="s">
        <v>133</v>
      </c>
      <c r="T12" s="176"/>
      <c r="U12" s="132" t="s">
        <v>127</v>
      </c>
      <c r="V12" s="132"/>
      <c r="W12" s="132"/>
      <c r="X12" s="132"/>
      <c r="Y12" s="132"/>
      <c r="Z12" s="132"/>
      <c r="AA12" s="132"/>
      <c r="AB12" s="132"/>
      <c r="AC12" s="132"/>
      <c r="AD12" s="132"/>
      <c r="AE12" s="132"/>
      <c r="AF12" s="132"/>
      <c r="AG12" s="132"/>
      <c r="AH12" s="27"/>
      <c r="AI12" s="174" t="s">
        <v>79</v>
      </c>
      <c r="AJ12" s="175"/>
      <c r="AK12" s="35" t="s">
        <v>80</v>
      </c>
      <c r="AL12" s="27"/>
      <c r="AM12" s="27"/>
      <c r="AN12" s="27"/>
      <c r="AO12" s="27"/>
      <c r="AP12" s="33"/>
      <c r="AQ12" s="23"/>
      <c r="AR12" s="157" t="s">
        <v>83</v>
      </c>
      <c r="AS12" s="159"/>
      <c r="AT12" s="23"/>
      <c r="AU12" s="160" t="s">
        <v>136</v>
      </c>
      <c r="AV12" s="160"/>
      <c r="AW12" s="160"/>
      <c r="AX12" s="160"/>
      <c r="AY12" s="23"/>
      <c r="AZ12" s="23"/>
      <c r="BA12" s="23"/>
      <c r="BB12" s="23"/>
    </row>
    <row r="13" spans="1:54" ht="18.75" customHeight="1" x14ac:dyDescent="0.25">
      <c r="A13" s="154" t="s">
        <v>85</v>
      </c>
      <c r="B13" s="154"/>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154"/>
      <c r="AH13" s="154"/>
      <c r="AI13" s="154"/>
      <c r="AJ13" s="154"/>
      <c r="AK13" s="154"/>
      <c r="AL13" s="154"/>
      <c r="AM13" s="154"/>
      <c r="AO13" s="154" t="s">
        <v>86</v>
      </c>
      <c r="AP13" s="154"/>
      <c r="AQ13" s="154"/>
      <c r="AR13" s="154"/>
      <c r="AS13" s="154"/>
      <c r="AT13" s="154"/>
      <c r="AU13" s="154"/>
      <c r="AV13" s="154"/>
      <c r="AW13" s="154"/>
      <c r="AX13" s="154"/>
      <c r="AY13" s="154"/>
      <c r="AZ13" s="154"/>
      <c r="BA13" s="154"/>
      <c r="BB13" s="154"/>
    </row>
    <row r="14" spans="1:54" ht="22.5" customHeight="1" x14ac:dyDescent="0.25">
      <c r="A14" s="142" t="s">
        <v>9</v>
      </c>
      <c r="B14" s="142"/>
      <c r="C14" s="100" t="s">
        <v>10</v>
      </c>
      <c r="D14" s="100"/>
      <c r="E14" s="100"/>
      <c r="F14" s="100"/>
      <c r="G14" s="133" t="s">
        <v>58</v>
      </c>
      <c r="H14" s="134"/>
      <c r="I14" s="134"/>
      <c r="J14" s="134"/>
      <c r="K14" s="134"/>
      <c r="L14" s="134"/>
      <c r="M14" s="134"/>
      <c r="N14" s="135"/>
      <c r="O14" s="100" t="s">
        <v>59</v>
      </c>
      <c r="P14" s="100"/>
      <c r="Q14" s="100"/>
      <c r="R14" s="100"/>
      <c r="S14" s="100"/>
      <c r="T14" s="100" t="s">
        <v>11</v>
      </c>
      <c r="U14" s="100"/>
      <c r="V14" s="100"/>
      <c r="W14" s="100" t="s">
        <v>60</v>
      </c>
      <c r="X14" s="100"/>
      <c r="Y14" s="100"/>
      <c r="Z14" s="100" t="s">
        <v>61</v>
      </c>
      <c r="AA14" s="100"/>
      <c r="AB14" s="100"/>
      <c r="AC14" s="100" t="s">
        <v>62</v>
      </c>
      <c r="AD14" s="100"/>
      <c r="AE14" s="100"/>
      <c r="AF14" s="100"/>
      <c r="AG14" s="155" t="s">
        <v>63</v>
      </c>
      <c r="AH14" s="155"/>
      <c r="AI14" s="155"/>
      <c r="AJ14" s="166" t="s">
        <v>12</v>
      </c>
      <c r="AK14" s="166"/>
      <c r="AL14" s="100" t="s">
        <v>13</v>
      </c>
      <c r="AM14" s="100"/>
      <c r="AO14" s="116" t="s">
        <v>67</v>
      </c>
      <c r="AP14" s="117"/>
      <c r="AQ14" s="117"/>
      <c r="AR14" s="117"/>
      <c r="AS14" s="117"/>
      <c r="AT14" s="117"/>
      <c r="AU14" s="117"/>
      <c r="AV14" s="118"/>
      <c r="AW14" s="97" t="s">
        <v>14</v>
      </c>
      <c r="AX14" s="97"/>
      <c r="AY14" s="97"/>
      <c r="AZ14" s="97" t="s">
        <v>15</v>
      </c>
      <c r="BA14" s="97"/>
      <c r="BB14" s="97"/>
    </row>
    <row r="15" spans="1:54" x14ac:dyDescent="0.25">
      <c r="A15" s="142"/>
      <c r="B15" s="142"/>
      <c r="C15" s="100"/>
      <c r="D15" s="100"/>
      <c r="E15" s="100"/>
      <c r="F15" s="100"/>
      <c r="G15" s="136"/>
      <c r="H15" s="137"/>
      <c r="I15" s="137"/>
      <c r="J15" s="137"/>
      <c r="K15" s="137"/>
      <c r="L15" s="137"/>
      <c r="M15" s="137"/>
      <c r="N15" s="138"/>
      <c r="O15" s="100"/>
      <c r="P15" s="100"/>
      <c r="Q15" s="100"/>
      <c r="R15" s="100"/>
      <c r="S15" s="100"/>
      <c r="T15" s="100"/>
      <c r="U15" s="100"/>
      <c r="V15" s="100"/>
      <c r="W15" s="100"/>
      <c r="X15" s="100"/>
      <c r="Y15" s="100"/>
      <c r="Z15" s="100"/>
      <c r="AA15" s="100"/>
      <c r="AB15" s="100"/>
      <c r="AC15" s="100"/>
      <c r="AD15" s="100"/>
      <c r="AE15" s="100"/>
      <c r="AF15" s="100"/>
      <c r="AG15" s="155"/>
      <c r="AH15" s="155"/>
      <c r="AI15" s="155"/>
      <c r="AJ15" s="166"/>
      <c r="AK15" s="166"/>
      <c r="AL15" s="100"/>
      <c r="AM15" s="100"/>
      <c r="AO15" s="119"/>
      <c r="AP15" s="120"/>
      <c r="AQ15" s="120"/>
      <c r="AR15" s="120"/>
      <c r="AS15" s="120"/>
      <c r="AT15" s="120"/>
      <c r="AU15" s="120"/>
      <c r="AV15" s="121"/>
      <c r="AW15" s="97"/>
      <c r="AX15" s="97"/>
      <c r="AY15" s="97"/>
      <c r="AZ15" s="97"/>
      <c r="BA15" s="97"/>
      <c r="BB15" s="97"/>
    </row>
    <row r="16" spans="1:54" ht="25.5" customHeight="1" x14ac:dyDescent="0.25">
      <c r="A16" s="142"/>
      <c r="B16" s="142"/>
      <c r="C16" s="100"/>
      <c r="D16" s="100"/>
      <c r="E16" s="100"/>
      <c r="F16" s="100"/>
      <c r="G16" s="139"/>
      <c r="H16" s="140"/>
      <c r="I16" s="140"/>
      <c r="J16" s="140"/>
      <c r="K16" s="140"/>
      <c r="L16" s="140"/>
      <c r="M16" s="140"/>
      <c r="N16" s="141"/>
      <c r="O16" s="100"/>
      <c r="P16" s="100"/>
      <c r="Q16" s="100"/>
      <c r="R16" s="100"/>
      <c r="S16" s="100"/>
      <c r="T16" s="100"/>
      <c r="U16" s="100"/>
      <c r="V16" s="100"/>
      <c r="W16" s="100"/>
      <c r="X16" s="100"/>
      <c r="Y16" s="100"/>
      <c r="Z16" s="100"/>
      <c r="AA16" s="100"/>
      <c r="AB16" s="100"/>
      <c r="AC16" s="100"/>
      <c r="AD16" s="100"/>
      <c r="AE16" s="100"/>
      <c r="AF16" s="100"/>
      <c r="AG16" s="155"/>
      <c r="AH16" s="155"/>
      <c r="AI16" s="155"/>
      <c r="AJ16" s="166"/>
      <c r="AK16" s="166"/>
      <c r="AL16" s="100"/>
      <c r="AM16" s="100"/>
      <c r="AO16" s="122"/>
      <c r="AP16" s="123"/>
      <c r="AQ16" s="123"/>
      <c r="AR16" s="123"/>
      <c r="AS16" s="123"/>
      <c r="AT16" s="123"/>
      <c r="AU16" s="123"/>
      <c r="AV16" s="124"/>
      <c r="AW16" s="97"/>
      <c r="AX16" s="97"/>
      <c r="AY16" s="97"/>
      <c r="AZ16" s="97"/>
      <c r="BA16" s="97"/>
      <c r="BB16" s="97"/>
    </row>
    <row r="17" spans="1:54" ht="20.25" customHeight="1" x14ac:dyDescent="0.2">
      <c r="A17" s="142" t="s">
        <v>42</v>
      </c>
      <c r="B17" s="142"/>
      <c r="C17" s="97">
        <v>31</v>
      </c>
      <c r="D17" s="97"/>
      <c r="E17" s="97"/>
      <c r="F17" s="97"/>
      <c r="G17" s="102"/>
      <c r="H17" s="103"/>
      <c r="I17" s="103"/>
      <c r="J17" s="103"/>
      <c r="K17" s="103"/>
      <c r="L17" s="103"/>
      <c r="M17" s="103"/>
      <c r="N17" s="104"/>
      <c r="O17" s="115"/>
      <c r="P17" s="115"/>
      <c r="Q17" s="115"/>
      <c r="R17" s="115"/>
      <c r="S17" s="115"/>
      <c r="T17" s="97"/>
      <c r="U17" s="97"/>
      <c r="V17" s="97"/>
      <c r="W17" s="108"/>
      <c r="X17" s="108"/>
      <c r="Y17" s="108"/>
      <c r="Z17" s="97"/>
      <c r="AA17" s="97"/>
      <c r="AB17" s="97"/>
      <c r="AC17" s="97"/>
      <c r="AD17" s="97"/>
      <c r="AE17" s="97"/>
      <c r="AF17" s="97"/>
      <c r="AG17" s="97"/>
      <c r="AH17" s="97"/>
      <c r="AI17" s="97"/>
      <c r="AJ17" s="97">
        <v>1.3</v>
      </c>
      <c r="AK17" s="97"/>
      <c r="AL17" s="97">
        <v>47.3</v>
      </c>
      <c r="AM17" s="97"/>
      <c r="AO17" s="168" t="s">
        <v>126</v>
      </c>
      <c r="AP17" s="168"/>
      <c r="AQ17" s="168"/>
      <c r="AR17" s="168"/>
      <c r="AS17" s="168"/>
      <c r="AT17" s="168"/>
      <c r="AU17" s="168"/>
      <c r="AV17" s="168"/>
      <c r="AW17" s="171">
        <v>7</v>
      </c>
      <c r="AX17" s="172"/>
      <c r="AY17" s="173"/>
      <c r="AZ17" s="171">
        <v>2</v>
      </c>
      <c r="BA17" s="172"/>
      <c r="BB17" s="173"/>
    </row>
    <row r="18" spans="1:54" ht="15.75" customHeight="1" x14ac:dyDescent="0.2">
      <c r="A18" s="142" t="s">
        <v>43</v>
      </c>
      <c r="B18" s="142"/>
      <c r="C18" s="97">
        <v>40</v>
      </c>
      <c r="D18" s="97"/>
      <c r="E18" s="97"/>
      <c r="F18" s="97"/>
      <c r="G18" s="102"/>
      <c r="H18" s="103"/>
      <c r="I18" s="103"/>
      <c r="J18" s="103"/>
      <c r="K18" s="103"/>
      <c r="L18" s="103"/>
      <c r="M18" s="103"/>
      <c r="N18" s="104"/>
      <c r="O18" s="115"/>
      <c r="P18" s="115"/>
      <c r="Q18" s="115"/>
      <c r="R18" s="115"/>
      <c r="S18" s="115"/>
      <c r="T18" s="97"/>
      <c r="U18" s="97"/>
      <c r="V18" s="97"/>
      <c r="W18" s="108"/>
      <c r="X18" s="108"/>
      <c r="Y18" s="108"/>
      <c r="Z18" s="97"/>
      <c r="AA18" s="97"/>
      <c r="AB18" s="97"/>
      <c r="AC18" s="97"/>
      <c r="AD18" s="97"/>
      <c r="AE18" s="97"/>
      <c r="AF18" s="97"/>
      <c r="AG18" s="97"/>
      <c r="AH18" s="97"/>
      <c r="AI18" s="97"/>
      <c r="AJ18" s="97">
        <v>1.3</v>
      </c>
      <c r="AK18" s="97"/>
      <c r="AL18" s="97">
        <v>56.3</v>
      </c>
      <c r="AM18" s="97"/>
      <c r="AO18" s="143"/>
      <c r="AP18" s="144"/>
      <c r="AQ18" s="144"/>
      <c r="AR18" s="144"/>
      <c r="AS18" s="144"/>
      <c r="AT18" s="144"/>
      <c r="AU18" s="144"/>
      <c r="AV18" s="145"/>
      <c r="AW18" s="109"/>
      <c r="AX18" s="110"/>
      <c r="AY18" s="111"/>
      <c r="AZ18" s="109"/>
      <c r="BA18" s="110"/>
      <c r="BB18" s="111"/>
    </row>
    <row r="19" spans="1:54" ht="15.75" customHeight="1" x14ac:dyDescent="0.2">
      <c r="A19" s="142" t="s">
        <v>44</v>
      </c>
      <c r="B19" s="142"/>
      <c r="C19" s="97">
        <v>32</v>
      </c>
      <c r="D19" s="97"/>
      <c r="E19" s="97"/>
      <c r="F19" s="97"/>
      <c r="G19" s="102"/>
      <c r="H19" s="103"/>
      <c r="I19" s="103"/>
      <c r="J19" s="103"/>
      <c r="K19" s="103"/>
      <c r="L19" s="103"/>
      <c r="M19" s="103"/>
      <c r="N19" s="104"/>
      <c r="O19" s="115"/>
      <c r="P19" s="115"/>
      <c r="Q19" s="115"/>
      <c r="R19" s="115"/>
      <c r="S19" s="115"/>
      <c r="T19" s="97"/>
      <c r="U19" s="97"/>
      <c r="V19" s="97"/>
      <c r="W19" s="108"/>
      <c r="X19" s="108"/>
      <c r="Y19" s="108"/>
      <c r="Z19" s="97"/>
      <c r="AA19" s="97"/>
      <c r="AB19" s="97"/>
      <c r="AC19" s="97"/>
      <c r="AD19" s="97"/>
      <c r="AE19" s="97"/>
      <c r="AF19" s="97"/>
      <c r="AG19" s="97"/>
      <c r="AH19" s="97"/>
      <c r="AI19" s="97"/>
      <c r="AJ19" s="97">
        <v>1.3</v>
      </c>
      <c r="AK19" s="97"/>
      <c r="AL19" s="97">
        <v>51.3</v>
      </c>
      <c r="AM19" s="97"/>
      <c r="AO19" s="146"/>
      <c r="AP19" s="147"/>
      <c r="AQ19" s="147"/>
      <c r="AR19" s="147"/>
      <c r="AS19" s="147"/>
      <c r="AT19" s="147"/>
      <c r="AU19" s="147"/>
      <c r="AV19" s="148"/>
      <c r="AW19" s="112"/>
      <c r="AX19" s="113"/>
      <c r="AY19" s="114"/>
      <c r="AZ19" s="112"/>
      <c r="BA19" s="113"/>
      <c r="BB19" s="114"/>
    </row>
    <row r="20" spans="1:54" ht="15" customHeight="1" x14ac:dyDescent="0.25">
      <c r="A20" s="142" t="s">
        <v>30</v>
      </c>
      <c r="B20" s="142"/>
      <c r="C20" s="97">
        <v>30</v>
      </c>
      <c r="D20" s="97"/>
      <c r="E20" s="97"/>
      <c r="F20" s="97"/>
      <c r="G20" s="102">
        <v>2</v>
      </c>
      <c r="H20" s="103"/>
      <c r="I20" s="103"/>
      <c r="J20" s="103"/>
      <c r="K20" s="103"/>
      <c r="L20" s="103"/>
      <c r="M20" s="103"/>
      <c r="N20" s="104"/>
      <c r="O20" s="102">
        <v>4</v>
      </c>
      <c r="P20" s="103"/>
      <c r="Q20" s="103"/>
      <c r="R20" s="103"/>
      <c r="S20" s="104"/>
      <c r="T20" s="97"/>
      <c r="U20" s="97"/>
      <c r="V20" s="97"/>
      <c r="W20" s="97">
        <v>2</v>
      </c>
      <c r="X20" s="97"/>
      <c r="Y20" s="97"/>
      <c r="Z20" s="97"/>
      <c r="AA20" s="97"/>
      <c r="AB20" s="97"/>
      <c r="AC20" s="97"/>
      <c r="AD20" s="97"/>
      <c r="AE20" s="97"/>
      <c r="AF20" s="97"/>
      <c r="AG20" s="97"/>
      <c r="AH20" s="97"/>
      <c r="AI20" s="97"/>
      <c r="AJ20" s="97">
        <v>1.3</v>
      </c>
      <c r="AK20" s="97"/>
      <c r="AL20" s="97">
        <v>46.3</v>
      </c>
      <c r="AM20" s="97"/>
      <c r="AO20" s="143"/>
      <c r="AP20" s="144"/>
      <c r="AQ20" s="144"/>
      <c r="AR20" s="144"/>
      <c r="AS20" s="144"/>
      <c r="AT20" s="144"/>
      <c r="AU20" s="144"/>
      <c r="AV20" s="145"/>
      <c r="AW20" s="109"/>
      <c r="AX20" s="110"/>
      <c r="AY20" s="111"/>
      <c r="AZ20" s="109"/>
      <c r="BA20" s="110"/>
      <c r="BB20" s="111"/>
    </row>
    <row r="21" spans="1:54" ht="15" customHeight="1" x14ac:dyDescent="0.25">
      <c r="A21" s="142" t="s">
        <v>13</v>
      </c>
      <c r="B21" s="142"/>
      <c r="C21" s="97">
        <f>SUM(C17:F20)</f>
        <v>133</v>
      </c>
      <c r="D21" s="97"/>
      <c r="E21" s="97"/>
      <c r="F21" s="97"/>
      <c r="G21" s="102">
        <f t="shared" ref="G21" si="0">SUM(G17:N20)</f>
        <v>2</v>
      </c>
      <c r="H21" s="103"/>
      <c r="I21" s="103"/>
      <c r="J21" s="103"/>
      <c r="K21" s="103"/>
      <c r="L21" s="103"/>
      <c r="M21" s="103"/>
      <c r="N21" s="104"/>
      <c r="O21" s="102">
        <v>4</v>
      </c>
      <c r="P21" s="103"/>
      <c r="Q21" s="103"/>
      <c r="R21" s="103"/>
      <c r="S21" s="104"/>
      <c r="T21" s="97">
        <f>SUM(T17:V20)</f>
        <v>0</v>
      </c>
      <c r="U21" s="97"/>
      <c r="V21" s="97"/>
      <c r="W21" s="97">
        <f>SUM(W17:Y20)</f>
        <v>2</v>
      </c>
      <c r="X21" s="97"/>
      <c r="Y21" s="97"/>
      <c r="Z21" s="97">
        <f>SUM(Z17:AB20)</f>
        <v>0</v>
      </c>
      <c r="AA21" s="97"/>
      <c r="AB21" s="97"/>
      <c r="AC21" s="97">
        <f>SUM(AC17:AF20)</f>
        <v>0</v>
      </c>
      <c r="AD21" s="97"/>
      <c r="AE21" s="97"/>
      <c r="AF21" s="97"/>
      <c r="AG21" s="97">
        <f>SUM(AG17:AI20)</f>
        <v>0</v>
      </c>
      <c r="AH21" s="97"/>
      <c r="AI21" s="97"/>
      <c r="AJ21" s="97">
        <f>SUM(AJ17:AK20)</f>
        <v>5.2</v>
      </c>
      <c r="AK21" s="97"/>
      <c r="AL21" s="97">
        <f>SUM(AL17:AM20)</f>
        <v>201.2</v>
      </c>
      <c r="AM21" s="97"/>
      <c r="AO21" s="146"/>
      <c r="AP21" s="147"/>
      <c r="AQ21" s="147"/>
      <c r="AR21" s="147"/>
      <c r="AS21" s="147"/>
      <c r="AT21" s="147"/>
      <c r="AU21" s="147"/>
      <c r="AV21" s="148"/>
      <c r="AW21" s="112"/>
      <c r="AX21" s="113"/>
      <c r="AY21" s="114"/>
      <c r="AZ21" s="112"/>
      <c r="BA21" s="113"/>
      <c r="BB21" s="114"/>
    </row>
    <row r="22" spans="1:54" ht="27" customHeight="1" x14ac:dyDescent="0.3">
      <c r="A22" s="27"/>
      <c r="B22" s="27"/>
      <c r="C22" s="167">
        <f>SUM(C21:Y21)</f>
        <v>141</v>
      </c>
      <c r="D22" s="167"/>
      <c r="E22" s="167"/>
      <c r="F22" s="167"/>
      <c r="G22" s="167"/>
      <c r="H22" s="167"/>
      <c r="I22" s="167"/>
      <c r="J22" s="167"/>
      <c r="K22" s="167"/>
      <c r="L22" s="167"/>
      <c r="M22" s="167"/>
      <c r="N22" s="167"/>
      <c r="O22" s="167"/>
      <c r="P22" s="167"/>
      <c r="Q22" s="167"/>
      <c r="R22" s="167"/>
      <c r="S22" s="167"/>
      <c r="T22" s="167"/>
      <c r="U22" s="167"/>
      <c r="V22" s="167"/>
      <c r="W22" s="167"/>
      <c r="X22" s="167"/>
      <c r="Y22" s="167"/>
      <c r="Z22" s="27"/>
      <c r="AA22" s="27"/>
      <c r="AB22" s="27"/>
      <c r="AC22" s="27"/>
      <c r="AD22" s="27"/>
      <c r="AE22" s="27"/>
      <c r="AF22" s="27"/>
      <c r="AG22" s="27"/>
      <c r="AH22" s="27"/>
      <c r="AI22" s="27"/>
      <c r="AJ22" s="27"/>
      <c r="AK22" s="27"/>
      <c r="AL22" s="27"/>
      <c r="AM22" s="27"/>
      <c r="AN22" s="27"/>
      <c r="AO22" s="105"/>
      <c r="AP22" s="106"/>
      <c r="AQ22" s="106"/>
      <c r="AR22" s="106"/>
      <c r="AS22" s="106"/>
      <c r="AT22" s="106"/>
      <c r="AU22" s="106"/>
      <c r="AV22" s="107"/>
      <c r="AW22" s="102"/>
      <c r="AX22" s="103"/>
      <c r="AY22" s="104"/>
      <c r="AZ22" s="102"/>
      <c r="BA22" s="103"/>
      <c r="BB22" s="104"/>
    </row>
    <row r="23" spans="1:54" ht="18.75" x14ac:dyDescent="0.3">
      <c r="A23" s="27"/>
      <c r="B23" s="163" t="s">
        <v>64</v>
      </c>
      <c r="C23" s="163"/>
      <c r="D23" s="163"/>
      <c r="E23" s="163"/>
      <c r="F23" s="163"/>
      <c r="G23" s="163"/>
      <c r="H23" s="163"/>
      <c r="I23" s="163"/>
      <c r="J23" s="163"/>
      <c r="K23" s="163"/>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63"/>
      <c r="AZ23" s="163"/>
      <c r="BA23" s="163"/>
      <c r="BB23" s="27"/>
    </row>
    <row r="24" spans="1:54" ht="18.75" x14ac:dyDescent="0.3">
      <c r="A24" s="27"/>
      <c r="B24" s="164" t="s">
        <v>65</v>
      </c>
      <c r="C24" s="164"/>
      <c r="D24" s="164"/>
      <c r="E24" s="164"/>
      <c r="F24" s="164"/>
      <c r="G24" s="164"/>
      <c r="H24" s="164"/>
      <c r="I24" s="164"/>
      <c r="J24" s="164"/>
      <c r="K24" s="164"/>
      <c r="L24" s="164"/>
      <c r="M24" s="164"/>
      <c r="N24" s="164"/>
      <c r="O24" s="164"/>
      <c r="P24" s="164"/>
      <c r="Q24" s="164"/>
      <c r="R24" s="164"/>
      <c r="S24" s="164"/>
      <c r="T24" s="164"/>
      <c r="U24" s="164"/>
      <c r="V24" s="164"/>
      <c r="W24" s="164" t="s">
        <v>66</v>
      </c>
      <c r="X24" s="164"/>
      <c r="Y24" s="164"/>
      <c r="Z24" s="164"/>
      <c r="AA24" s="164"/>
      <c r="AB24" s="164"/>
      <c r="AC24" s="164"/>
      <c r="AD24" s="164"/>
      <c r="AE24" s="164"/>
      <c r="AF24" s="164"/>
      <c r="AG24" s="164"/>
      <c r="AH24" s="164"/>
      <c r="AI24" s="164"/>
      <c r="AJ24" s="164"/>
      <c r="AK24" s="164"/>
      <c r="AL24" s="164"/>
      <c r="AM24" s="164" t="s">
        <v>14</v>
      </c>
      <c r="AN24" s="164"/>
      <c r="AO24" s="164"/>
      <c r="AP24" s="164"/>
      <c r="AQ24" s="164"/>
      <c r="AR24" s="164"/>
      <c r="AS24" s="164"/>
      <c r="AT24" s="164"/>
      <c r="AU24" s="164"/>
      <c r="AV24" s="164"/>
      <c r="AW24" s="164"/>
      <c r="AX24" s="164"/>
      <c r="AY24" s="164"/>
      <c r="AZ24" s="164"/>
      <c r="BA24" s="164"/>
      <c r="BB24" s="27"/>
    </row>
    <row r="25" spans="1:54" ht="18.75" x14ac:dyDescent="0.3">
      <c r="A25" s="27"/>
      <c r="B25" s="131" t="s">
        <v>98</v>
      </c>
      <c r="C25" s="131"/>
      <c r="D25" s="131"/>
      <c r="E25" s="131"/>
      <c r="F25" s="131"/>
      <c r="G25" s="131"/>
      <c r="H25" s="131"/>
      <c r="I25" s="131"/>
      <c r="J25" s="131"/>
      <c r="K25" s="131"/>
      <c r="L25" s="131"/>
      <c r="M25" s="131"/>
      <c r="N25" s="131"/>
      <c r="O25" s="131"/>
      <c r="P25" s="131"/>
      <c r="Q25" s="131"/>
      <c r="R25" s="131"/>
      <c r="S25" s="131"/>
      <c r="T25" s="131"/>
      <c r="U25" s="131"/>
      <c r="V25" s="131"/>
      <c r="W25" s="130" t="s">
        <v>147</v>
      </c>
      <c r="X25" s="130"/>
      <c r="Y25" s="130"/>
      <c r="Z25" s="130"/>
      <c r="AA25" s="130"/>
      <c r="AB25" s="130"/>
      <c r="AC25" s="130"/>
      <c r="AD25" s="130"/>
      <c r="AE25" s="130"/>
      <c r="AF25" s="130"/>
      <c r="AG25" s="130"/>
      <c r="AH25" s="130"/>
      <c r="AI25" s="130"/>
      <c r="AJ25" s="130"/>
      <c r="AK25" s="130"/>
      <c r="AL25" s="130"/>
      <c r="AM25" s="169">
        <v>8</v>
      </c>
      <c r="AN25" s="169"/>
      <c r="AO25" s="169"/>
      <c r="AP25" s="169"/>
      <c r="AQ25" s="169"/>
      <c r="AR25" s="169"/>
      <c r="AS25" s="169"/>
      <c r="AT25" s="169"/>
      <c r="AU25" s="169"/>
      <c r="AV25" s="169"/>
      <c r="AW25" s="169"/>
      <c r="AX25" s="169"/>
      <c r="AY25" s="169"/>
      <c r="AZ25" s="169"/>
      <c r="BA25" s="169"/>
      <c r="BB25" s="27"/>
    </row>
    <row r="26" spans="1:54" x14ac:dyDescent="0.25">
      <c r="B26" s="127"/>
      <c r="C26" s="128"/>
      <c r="D26" s="128"/>
      <c r="E26" s="128"/>
      <c r="F26" s="128"/>
      <c r="G26" s="128"/>
      <c r="H26" s="128"/>
      <c r="I26" s="128"/>
      <c r="J26" s="128"/>
      <c r="K26" s="128"/>
      <c r="L26" s="128"/>
      <c r="M26" s="128"/>
      <c r="N26" s="128"/>
      <c r="O26" s="128"/>
      <c r="P26" s="128"/>
      <c r="Q26" s="128"/>
      <c r="R26" s="128"/>
      <c r="S26" s="128"/>
      <c r="T26" s="128"/>
      <c r="U26" s="128"/>
      <c r="V26" s="129"/>
      <c r="W26" s="96"/>
      <c r="X26" s="96"/>
      <c r="Y26" s="96"/>
      <c r="Z26" s="96"/>
      <c r="AA26" s="96"/>
      <c r="AB26" s="96"/>
      <c r="AC26" s="96"/>
      <c r="AD26" s="96"/>
      <c r="AE26" s="96"/>
      <c r="AF26" s="96"/>
      <c r="AG26" s="96"/>
      <c r="AH26" s="96"/>
      <c r="AI26" s="96"/>
      <c r="AJ26" s="96"/>
      <c r="AK26" s="96"/>
      <c r="AL26" s="96"/>
      <c r="AM26" s="98"/>
      <c r="AN26" s="98"/>
      <c r="AO26" s="98"/>
      <c r="AP26" s="98"/>
      <c r="AQ26" s="98"/>
      <c r="AR26" s="98"/>
      <c r="AS26" s="98"/>
      <c r="AT26" s="98"/>
      <c r="AU26" s="98"/>
      <c r="AV26" s="98"/>
      <c r="AW26" s="98"/>
      <c r="AX26" s="98"/>
      <c r="AY26" s="98"/>
      <c r="AZ26" s="98"/>
      <c r="BA26" s="98"/>
    </row>
  </sheetData>
  <mergeCells count="129">
    <mergeCell ref="AF9:AH9"/>
    <mergeCell ref="AM25:BA25"/>
    <mergeCell ref="T19:V19"/>
    <mergeCell ref="O21:S21"/>
    <mergeCell ref="AL18:AM18"/>
    <mergeCell ref="AW18:AY19"/>
    <mergeCell ref="AO20:AV21"/>
    <mergeCell ref="AS9:AU9"/>
    <mergeCell ref="AY9:BA9"/>
    <mergeCell ref="AZ17:BB17"/>
    <mergeCell ref="AW17:AY17"/>
    <mergeCell ref="AW14:AY16"/>
    <mergeCell ref="AZ14:BB16"/>
    <mergeCell ref="AZ22:BB22"/>
    <mergeCell ref="AZ18:BB19"/>
    <mergeCell ref="M10:Q10"/>
    <mergeCell ref="S9:T9"/>
    <mergeCell ref="S10:T10"/>
    <mergeCell ref="AI12:AJ12"/>
    <mergeCell ref="AZ20:BB21"/>
    <mergeCell ref="S12:T12"/>
    <mergeCell ref="G19:N19"/>
    <mergeCell ref="AL21:AM21"/>
    <mergeCell ref="W17:Y17"/>
    <mergeCell ref="C22:Y22"/>
    <mergeCell ref="AO17:AV17"/>
    <mergeCell ref="AC17:AF17"/>
    <mergeCell ref="AJ17:AK17"/>
    <mergeCell ref="C14:F16"/>
    <mergeCell ref="AR12:AS12"/>
    <mergeCell ref="AC18:AF18"/>
    <mergeCell ref="E12:G12"/>
    <mergeCell ref="C17:F17"/>
    <mergeCell ref="A1:BB1"/>
    <mergeCell ref="O18:S18"/>
    <mergeCell ref="AM24:BA24"/>
    <mergeCell ref="AL19:AM19"/>
    <mergeCell ref="Z20:AB20"/>
    <mergeCell ref="Z19:AB19"/>
    <mergeCell ref="B23:BA23"/>
    <mergeCell ref="A17:B17"/>
    <mergeCell ref="T21:V21"/>
    <mergeCell ref="AJ18:AK18"/>
    <mergeCell ref="W21:Y21"/>
    <mergeCell ref="B2:B3"/>
    <mergeCell ref="A14:B16"/>
    <mergeCell ref="AL17:AM17"/>
    <mergeCell ref="O20:S20"/>
    <mergeCell ref="Z21:AB21"/>
    <mergeCell ref="W24:AL24"/>
    <mergeCell ref="B24:V24"/>
    <mergeCell ref="O19:S19"/>
    <mergeCell ref="AJ14:AK16"/>
    <mergeCell ref="T20:V20"/>
    <mergeCell ref="AG17:AI17"/>
    <mergeCell ref="K2:O2"/>
    <mergeCell ref="G2:J2"/>
    <mergeCell ref="C2:F2"/>
    <mergeCell ref="P2:S2"/>
    <mergeCell ref="T14:V16"/>
    <mergeCell ref="AE10:AI10"/>
    <mergeCell ref="AO13:BB13"/>
    <mergeCell ref="AC14:AF16"/>
    <mergeCell ref="AG14:AI16"/>
    <mergeCell ref="AL14:AM16"/>
    <mergeCell ref="Z14:AB16"/>
    <mergeCell ref="O14:S16"/>
    <mergeCell ref="AX10:BB11"/>
    <mergeCell ref="AY2:BB2"/>
    <mergeCell ref="N9:P9"/>
    <mergeCell ref="AU12:AX12"/>
    <mergeCell ref="AT2:AX2"/>
    <mergeCell ref="A13:AM13"/>
    <mergeCell ref="T2:X2"/>
    <mergeCell ref="Y2:AB2"/>
    <mergeCell ref="AC2:AF2"/>
    <mergeCell ref="AG2:AJ2"/>
    <mergeCell ref="AK2:AO2"/>
    <mergeCell ref="AP2:AS2"/>
    <mergeCell ref="A2:A3"/>
    <mergeCell ref="AM9:AO9"/>
    <mergeCell ref="A21:B21"/>
    <mergeCell ref="C18:F18"/>
    <mergeCell ref="AJ21:AK21"/>
    <mergeCell ref="AL20:AM20"/>
    <mergeCell ref="AG21:AI21"/>
    <mergeCell ref="AG20:AI20"/>
    <mergeCell ref="AJ20:AK20"/>
    <mergeCell ref="AC21:AF21"/>
    <mergeCell ref="AO18:AV19"/>
    <mergeCell ref="C21:F21"/>
    <mergeCell ref="AC20:AF20"/>
    <mergeCell ref="AC19:AF19"/>
    <mergeCell ref="C19:F19"/>
    <mergeCell ref="C20:F20"/>
    <mergeCell ref="A20:B20"/>
    <mergeCell ref="A18:B18"/>
    <mergeCell ref="AG18:AI18"/>
    <mergeCell ref="AG19:AI19"/>
    <mergeCell ref="AJ19:AK19"/>
    <mergeCell ref="T18:V18"/>
    <mergeCell ref="A19:B19"/>
    <mergeCell ref="W18:Y18"/>
    <mergeCell ref="G21:N21"/>
    <mergeCell ref="Z18:AB18"/>
    <mergeCell ref="W26:AL26"/>
    <mergeCell ref="Z17:AB17"/>
    <mergeCell ref="AM26:BA26"/>
    <mergeCell ref="AR10:AV11"/>
    <mergeCell ref="W14:Y16"/>
    <mergeCell ref="M11:Q11"/>
    <mergeCell ref="AW22:AY22"/>
    <mergeCell ref="AO22:AV22"/>
    <mergeCell ref="W19:Y19"/>
    <mergeCell ref="W20:Y20"/>
    <mergeCell ref="AW20:AY21"/>
    <mergeCell ref="O17:S17"/>
    <mergeCell ref="AO14:AV16"/>
    <mergeCell ref="H12:Q12"/>
    <mergeCell ref="T17:V17"/>
    <mergeCell ref="B26:V26"/>
    <mergeCell ref="W25:AL25"/>
    <mergeCell ref="B25:V25"/>
    <mergeCell ref="G20:N20"/>
    <mergeCell ref="AJ10:AQ11"/>
    <mergeCell ref="U12:AG12"/>
    <mergeCell ref="G14:N16"/>
    <mergeCell ref="G17:N17"/>
    <mergeCell ref="G18:N18"/>
  </mergeCells>
  <printOptions horizontalCentered="1"/>
  <pageMargins left="0.59055118110236227" right="0.39370078740157483" top="0.78740157480314965" bottom="0.39370078740157483" header="0.31496062992125984" footer="0.31496062992125984"/>
  <pageSetup paperSize="9" scale="94"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R323"/>
  <sheetViews>
    <sheetView showZeros="0" tabSelected="1" view="pageBreakPreview" topLeftCell="A2" zoomScale="115" zoomScaleNormal="115" zoomScaleSheetLayoutView="115" workbookViewId="0">
      <pane ySplit="8" topLeftCell="A278" activePane="bottomLeft" state="frozen"/>
      <selection activeCell="A2" sqref="A2"/>
      <selection pane="bottomLeft" activeCell="K21" sqref="K21:K23"/>
    </sheetView>
  </sheetViews>
  <sheetFormatPr defaultColWidth="10" defaultRowHeight="15.75" x14ac:dyDescent="0.25"/>
  <cols>
    <col min="1" max="1" width="5.28515625" style="396" customWidth="1"/>
    <col min="2" max="2" width="9.28515625" style="396" customWidth="1"/>
    <col min="3" max="3" width="47.85546875" style="396" customWidth="1"/>
    <col min="4" max="11" width="1.7109375" style="396" customWidth="1"/>
    <col min="12" max="12" width="7.140625" style="396" customWidth="1"/>
    <col min="13" max="13" width="7.7109375" style="396" customWidth="1"/>
    <col min="14" max="15" width="5.42578125" style="396" customWidth="1"/>
    <col min="16" max="19" width="4.7109375" style="396" customWidth="1"/>
    <col min="20" max="20" width="6" style="396" customWidth="1"/>
    <col min="21" max="25" width="5" style="396" customWidth="1"/>
    <col min="26" max="26" width="6" style="396" customWidth="1"/>
    <col min="27" max="27" width="5.5703125" style="396" customWidth="1"/>
    <col min="28" max="35" width="5" style="396" customWidth="1"/>
    <col min="36" max="36" width="5.85546875" style="396" customWidth="1"/>
  </cols>
  <sheetData>
    <row r="1" spans="1:43" ht="16.5" thickBot="1" x14ac:dyDescent="0.3">
      <c r="A1" s="395" t="s">
        <v>16</v>
      </c>
      <c r="B1" s="395"/>
      <c r="C1" s="395"/>
      <c r="D1" s="395"/>
      <c r="E1" s="395"/>
      <c r="F1" s="395"/>
      <c r="G1" s="395"/>
      <c r="H1" s="395"/>
      <c r="I1" s="395"/>
      <c r="J1" s="395"/>
      <c r="K1" s="395"/>
      <c r="L1" s="395"/>
      <c r="M1" s="395"/>
      <c r="N1" s="395"/>
      <c r="O1" s="395"/>
      <c r="P1" s="395"/>
      <c r="Q1" s="395"/>
      <c r="R1" s="395"/>
      <c r="S1" s="395"/>
      <c r="T1" s="395"/>
      <c r="U1" s="395"/>
      <c r="V1" s="395"/>
      <c r="W1" s="395"/>
      <c r="X1" s="395"/>
      <c r="Y1" s="395"/>
      <c r="Z1" s="395"/>
      <c r="AA1" s="395"/>
      <c r="AB1" s="395"/>
      <c r="AC1" s="395"/>
      <c r="AD1" s="395"/>
      <c r="AE1" s="395"/>
      <c r="AF1" s="395"/>
      <c r="AG1" s="395"/>
    </row>
    <row r="2" spans="1:43" ht="15" customHeight="1" x14ac:dyDescent="0.25">
      <c r="A2" s="397" t="s">
        <v>17</v>
      </c>
      <c r="B2" s="398" t="s">
        <v>142</v>
      </c>
      <c r="C2" s="399" t="s">
        <v>219</v>
      </c>
      <c r="D2" s="400" t="s">
        <v>18</v>
      </c>
      <c r="E2" s="401"/>
      <c r="F2" s="401"/>
      <c r="G2" s="401"/>
      <c r="H2" s="401"/>
      <c r="I2" s="401"/>
      <c r="J2" s="401"/>
      <c r="K2" s="401"/>
      <c r="L2" s="401"/>
      <c r="M2" s="402" t="s">
        <v>19</v>
      </c>
      <c r="N2" s="403" t="s">
        <v>20</v>
      </c>
      <c r="O2" s="403"/>
      <c r="P2" s="403"/>
      <c r="Q2" s="403"/>
      <c r="R2" s="403"/>
      <c r="S2" s="403"/>
      <c r="T2" s="404" t="s">
        <v>21</v>
      </c>
      <c r="U2" s="400" t="s">
        <v>22</v>
      </c>
      <c r="V2" s="401"/>
      <c r="W2" s="401"/>
      <c r="X2" s="401"/>
      <c r="Y2" s="401"/>
      <c r="Z2" s="401"/>
      <c r="AA2" s="401"/>
      <c r="AB2" s="405"/>
      <c r="AC2" s="401" t="s">
        <v>23</v>
      </c>
      <c r="AD2" s="401"/>
      <c r="AE2" s="401"/>
      <c r="AF2" s="401"/>
      <c r="AG2" s="401"/>
      <c r="AH2" s="401"/>
      <c r="AI2" s="401"/>
      <c r="AJ2" s="405"/>
    </row>
    <row r="3" spans="1:43" ht="21.75" customHeight="1" x14ac:dyDescent="0.25">
      <c r="A3" s="406"/>
      <c r="B3" s="407"/>
      <c r="C3" s="408"/>
      <c r="D3" s="409"/>
      <c r="E3" s="410"/>
      <c r="F3" s="410"/>
      <c r="G3" s="410"/>
      <c r="H3" s="410"/>
      <c r="I3" s="410"/>
      <c r="J3" s="410"/>
      <c r="K3" s="410"/>
      <c r="L3" s="410"/>
      <c r="M3" s="411"/>
      <c r="N3" s="412" t="s">
        <v>27</v>
      </c>
      <c r="O3" s="413" t="s">
        <v>24</v>
      </c>
      <c r="P3" s="413"/>
      <c r="Q3" s="413"/>
      <c r="R3" s="413"/>
      <c r="S3" s="413"/>
      <c r="T3" s="414"/>
      <c r="U3" s="409"/>
      <c r="V3" s="410"/>
      <c r="W3" s="410"/>
      <c r="X3" s="410"/>
      <c r="Y3" s="410"/>
      <c r="Z3" s="410"/>
      <c r="AA3" s="410"/>
      <c r="AB3" s="415"/>
      <c r="AC3" s="416"/>
      <c r="AD3" s="416"/>
      <c r="AE3" s="416"/>
      <c r="AF3" s="416"/>
      <c r="AG3" s="416"/>
      <c r="AH3" s="416"/>
      <c r="AI3" s="416"/>
      <c r="AJ3" s="417"/>
    </row>
    <row r="4" spans="1:43" ht="15" customHeight="1" x14ac:dyDescent="0.25">
      <c r="A4" s="406"/>
      <c r="B4" s="407"/>
      <c r="C4" s="408"/>
      <c r="D4" s="418" t="s">
        <v>25</v>
      </c>
      <c r="E4" s="419"/>
      <c r="F4" s="419"/>
      <c r="G4" s="420"/>
      <c r="H4" s="421" t="s">
        <v>143</v>
      </c>
      <c r="I4" s="419"/>
      <c r="J4" s="419"/>
      <c r="K4" s="420"/>
      <c r="L4" s="421" t="s">
        <v>26</v>
      </c>
      <c r="M4" s="411"/>
      <c r="N4" s="412"/>
      <c r="O4" s="422" t="s">
        <v>28</v>
      </c>
      <c r="P4" s="423" t="s">
        <v>29</v>
      </c>
      <c r="Q4" s="423"/>
      <c r="R4" s="423"/>
      <c r="S4" s="423"/>
      <c r="T4" s="414"/>
      <c r="U4" s="424" t="s">
        <v>42</v>
      </c>
      <c r="V4" s="425"/>
      <c r="W4" s="426" t="s">
        <v>43</v>
      </c>
      <c r="X4" s="425"/>
      <c r="Y4" s="426" t="s">
        <v>44</v>
      </c>
      <c r="Z4" s="425"/>
      <c r="AA4" s="426" t="s">
        <v>30</v>
      </c>
      <c r="AB4" s="427"/>
      <c r="AC4" s="425" t="s">
        <v>42</v>
      </c>
      <c r="AD4" s="423"/>
      <c r="AE4" s="423" t="s">
        <v>43</v>
      </c>
      <c r="AF4" s="423"/>
      <c r="AG4" s="423" t="s">
        <v>44</v>
      </c>
      <c r="AH4" s="423"/>
      <c r="AI4" s="423" t="s">
        <v>30</v>
      </c>
      <c r="AJ4" s="428"/>
    </row>
    <row r="5" spans="1:43" ht="15" customHeight="1" x14ac:dyDescent="0.25">
      <c r="A5" s="406"/>
      <c r="B5" s="407"/>
      <c r="C5" s="408"/>
      <c r="D5" s="429"/>
      <c r="E5" s="430"/>
      <c r="F5" s="430"/>
      <c r="G5" s="431"/>
      <c r="H5" s="432"/>
      <c r="I5" s="430"/>
      <c r="J5" s="430"/>
      <c r="K5" s="431"/>
      <c r="L5" s="432"/>
      <c r="M5" s="411"/>
      <c r="N5" s="412"/>
      <c r="O5" s="422"/>
      <c r="P5" s="433" t="s">
        <v>31</v>
      </c>
      <c r="Q5" s="433" t="s">
        <v>144</v>
      </c>
      <c r="R5" s="433" t="s">
        <v>32</v>
      </c>
      <c r="S5" s="433" t="s">
        <v>129</v>
      </c>
      <c r="T5" s="414"/>
      <c r="U5" s="434" t="s">
        <v>33</v>
      </c>
      <c r="V5" s="435"/>
      <c r="W5" s="435"/>
      <c r="X5" s="435"/>
      <c r="Y5" s="435"/>
      <c r="Z5" s="435"/>
      <c r="AA5" s="435"/>
      <c r="AB5" s="436"/>
      <c r="AC5" s="437" t="s">
        <v>33</v>
      </c>
      <c r="AD5" s="413"/>
      <c r="AE5" s="413"/>
      <c r="AF5" s="413"/>
      <c r="AG5" s="413"/>
      <c r="AH5" s="413"/>
      <c r="AI5" s="413"/>
      <c r="AJ5" s="438"/>
    </row>
    <row r="6" spans="1:43" x14ac:dyDescent="0.25">
      <c r="A6" s="406"/>
      <c r="B6" s="407"/>
      <c r="C6" s="408"/>
      <c r="D6" s="429"/>
      <c r="E6" s="430"/>
      <c r="F6" s="430"/>
      <c r="G6" s="431"/>
      <c r="H6" s="432"/>
      <c r="I6" s="430"/>
      <c r="J6" s="430"/>
      <c r="K6" s="431"/>
      <c r="L6" s="432"/>
      <c r="M6" s="411"/>
      <c r="N6" s="412"/>
      <c r="O6" s="422"/>
      <c r="P6" s="433"/>
      <c r="Q6" s="433"/>
      <c r="R6" s="433"/>
      <c r="S6" s="433"/>
      <c r="T6" s="414"/>
      <c r="U6" s="439">
        <v>1</v>
      </c>
      <c r="V6" s="440">
        <v>2</v>
      </c>
      <c r="W6" s="440">
        <v>3</v>
      </c>
      <c r="X6" s="440">
        <v>4</v>
      </c>
      <c r="Y6" s="440">
        <v>5</v>
      </c>
      <c r="Z6" s="440">
        <v>6</v>
      </c>
      <c r="AA6" s="440">
        <v>7</v>
      </c>
      <c r="AB6" s="441">
        <v>8</v>
      </c>
      <c r="AC6" s="442">
        <v>1</v>
      </c>
      <c r="AD6" s="440">
        <v>2</v>
      </c>
      <c r="AE6" s="440">
        <v>3</v>
      </c>
      <c r="AF6" s="440">
        <v>4</v>
      </c>
      <c r="AG6" s="440">
        <v>5</v>
      </c>
      <c r="AH6" s="440">
        <v>6</v>
      </c>
      <c r="AI6" s="440">
        <v>7</v>
      </c>
      <c r="AJ6" s="443">
        <v>8</v>
      </c>
    </row>
    <row r="7" spans="1:43" ht="15" customHeight="1" x14ac:dyDescent="0.25">
      <c r="A7" s="406"/>
      <c r="B7" s="407"/>
      <c r="C7" s="408"/>
      <c r="D7" s="429"/>
      <c r="E7" s="430"/>
      <c r="F7" s="430"/>
      <c r="G7" s="431"/>
      <c r="H7" s="432"/>
      <c r="I7" s="430"/>
      <c r="J7" s="430"/>
      <c r="K7" s="431"/>
      <c r="L7" s="432"/>
      <c r="M7" s="411"/>
      <c r="N7" s="412"/>
      <c r="O7" s="422"/>
      <c r="P7" s="433"/>
      <c r="Q7" s="433"/>
      <c r="R7" s="433"/>
      <c r="S7" s="433"/>
      <c r="T7" s="414"/>
      <c r="U7" s="434" t="s">
        <v>34</v>
      </c>
      <c r="V7" s="435"/>
      <c r="W7" s="435"/>
      <c r="X7" s="435"/>
      <c r="Y7" s="435"/>
      <c r="Z7" s="435"/>
      <c r="AA7" s="435"/>
      <c r="AB7" s="436"/>
      <c r="AC7" s="437" t="s">
        <v>35</v>
      </c>
      <c r="AD7" s="413"/>
      <c r="AE7" s="413"/>
      <c r="AF7" s="413"/>
      <c r="AG7" s="413"/>
      <c r="AH7" s="413"/>
      <c r="AI7" s="413"/>
      <c r="AJ7" s="438"/>
    </row>
    <row r="8" spans="1:43" ht="105" customHeight="1" x14ac:dyDescent="0.25">
      <c r="A8" s="444"/>
      <c r="B8" s="445"/>
      <c r="C8" s="446"/>
      <c r="D8" s="447"/>
      <c r="E8" s="448"/>
      <c r="F8" s="448"/>
      <c r="G8" s="449"/>
      <c r="H8" s="450"/>
      <c r="I8" s="448"/>
      <c r="J8" s="448"/>
      <c r="K8" s="449"/>
      <c r="L8" s="450"/>
      <c r="M8" s="411"/>
      <c r="N8" s="412"/>
      <c r="O8" s="422"/>
      <c r="P8" s="433"/>
      <c r="Q8" s="433"/>
      <c r="R8" s="433"/>
      <c r="S8" s="433"/>
      <c r="T8" s="414"/>
      <c r="U8" s="439">
        <v>15</v>
      </c>
      <c r="V8" s="440">
        <v>20</v>
      </c>
      <c r="W8" s="314">
        <v>25</v>
      </c>
      <c r="X8" s="314">
        <v>20</v>
      </c>
      <c r="Y8" s="314">
        <v>15</v>
      </c>
      <c r="Z8" s="314">
        <v>25</v>
      </c>
      <c r="AA8" s="314">
        <v>22</v>
      </c>
      <c r="AB8" s="451">
        <v>18</v>
      </c>
      <c r="AC8" s="452">
        <v>25.7</v>
      </c>
      <c r="AD8" s="453">
        <v>36.200000000000003</v>
      </c>
      <c r="AE8" s="453">
        <v>31</v>
      </c>
      <c r="AF8" s="453">
        <v>34.700000000000003</v>
      </c>
      <c r="AG8" s="453">
        <v>23.1</v>
      </c>
      <c r="AH8" s="453">
        <v>37.1</v>
      </c>
      <c r="AI8" s="453">
        <v>25.3</v>
      </c>
      <c r="AJ8" s="454">
        <v>27</v>
      </c>
    </row>
    <row r="9" spans="1:43" ht="12" customHeight="1" thickBot="1" x14ac:dyDescent="0.3">
      <c r="A9" s="455">
        <v>1</v>
      </c>
      <c r="B9" s="456">
        <v>2</v>
      </c>
      <c r="C9" s="457">
        <v>3</v>
      </c>
      <c r="D9" s="458">
        <v>4</v>
      </c>
      <c r="E9" s="459"/>
      <c r="F9" s="459"/>
      <c r="G9" s="460"/>
      <c r="H9" s="461">
        <v>5</v>
      </c>
      <c r="I9" s="462"/>
      <c r="J9" s="462"/>
      <c r="K9" s="463"/>
      <c r="L9" s="464">
        <v>6</v>
      </c>
      <c r="M9" s="465">
        <v>7</v>
      </c>
      <c r="N9" s="466">
        <v>8</v>
      </c>
      <c r="O9" s="466">
        <v>9</v>
      </c>
      <c r="P9" s="466">
        <v>10</v>
      </c>
      <c r="Q9" s="466">
        <v>11</v>
      </c>
      <c r="R9" s="466">
        <v>12</v>
      </c>
      <c r="S9" s="466">
        <v>13</v>
      </c>
      <c r="T9" s="467">
        <v>14</v>
      </c>
      <c r="U9" s="468">
        <v>15</v>
      </c>
      <c r="V9" s="466">
        <v>16</v>
      </c>
      <c r="W9" s="466">
        <v>17</v>
      </c>
      <c r="X9" s="466">
        <v>18</v>
      </c>
      <c r="Y9" s="466">
        <v>19</v>
      </c>
      <c r="Z9" s="466">
        <v>20</v>
      </c>
      <c r="AA9" s="466">
        <v>21</v>
      </c>
      <c r="AB9" s="469">
        <v>22</v>
      </c>
      <c r="AC9" s="470">
        <v>23</v>
      </c>
      <c r="AD9" s="466">
        <v>24</v>
      </c>
      <c r="AE9" s="466">
        <v>25</v>
      </c>
      <c r="AF9" s="466">
        <v>26</v>
      </c>
      <c r="AG9" s="466">
        <v>27</v>
      </c>
      <c r="AH9" s="466">
        <v>28</v>
      </c>
      <c r="AI9" s="466">
        <v>29</v>
      </c>
      <c r="AJ9" s="467">
        <v>30</v>
      </c>
      <c r="AK9" s="51"/>
      <c r="AL9" s="51"/>
      <c r="AM9" s="51"/>
      <c r="AN9" s="51"/>
      <c r="AO9" s="51"/>
      <c r="AP9" s="51"/>
      <c r="AQ9" s="51"/>
    </row>
    <row r="10" spans="1:43" ht="14.25" customHeight="1" thickBot="1" x14ac:dyDescent="0.3">
      <c r="A10" s="286" t="s">
        <v>149</v>
      </c>
      <c r="B10" s="287"/>
      <c r="C10" s="287"/>
      <c r="D10" s="287"/>
      <c r="E10" s="287"/>
      <c r="F10" s="287"/>
      <c r="G10" s="287"/>
      <c r="H10" s="287"/>
      <c r="I10" s="287"/>
      <c r="J10" s="287"/>
      <c r="K10" s="287"/>
      <c r="L10" s="287"/>
      <c r="M10" s="288"/>
      <c r="N10" s="288"/>
      <c r="O10" s="288"/>
      <c r="P10" s="288"/>
      <c r="Q10" s="288"/>
      <c r="R10" s="288"/>
      <c r="S10" s="288"/>
      <c r="T10" s="288"/>
      <c r="U10" s="287"/>
      <c r="V10" s="287"/>
      <c r="W10" s="287"/>
      <c r="X10" s="287"/>
      <c r="Y10" s="287"/>
      <c r="Z10" s="287"/>
      <c r="AA10" s="287"/>
      <c r="AB10" s="287"/>
      <c r="AC10" s="287"/>
      <c r="AD10" s="287"/>
      <c r="AE10" s="287"/>
      <c r="AF10" s="287"/>
      <c r="AG10" s="287"/>
      <c r="AH10" s="287"/>
      <c r="AI10" s="287"/>
      <c r="AJ10" s="471"/>
      <c r="AK10" s="51"/>
      <c r="AL10" s="51"/>
      <c r="AM10" s="51"/>
      <c r="AN10" s="51"/>
      <c r="AO10" s="51"/>
      <c r="AP10" s="51"/>
      <c r="AQ10" s="51"/>
    </row>
    <row r="11" spans="1:43" ht="13.5" customHeight="1" thickBot="1" x14ac:dyDescent="0.3">
      <c r="A11" s="286" t="s">
        <v>148</v>
      </c>
      <c r="B11" s="287"/>
      <c r="C11" s="287"/>
      <c r="D11" s="287"/>
      <c r="E11" s="287"/>
      <c r="F11" s="287"/>
      <c r="G11" s="287"/>
      <c r="H11" s="287"/>
      <c r="I11" s="287"/>
      <c r="J11" s="287"/>
      <c r="K11" s="287"/>
      <c r="L11" s="287"/>
      <c r="M11" s="287"/>
      <c r="N11" s="287"/>
      <c r="O11" s="287"/>
      <c r="P11" s="287"/>
      <c r="Q11" s="287"/>
      <c r="R11" s="287"/>
      <c r="S11" s="287"/>
      <c r="T11" s="287"/>
      <c r="U11" s="287"/>
      <c r="V11" s="287"/>
      <c r="W11" s="287"/>
      <c r="X11" s="287"/>
      <c r="Y11" s="287"/>
      <c r="Z11" s="287"/>
      <c r="AA11" s="287"/>
      <c r="AB11" s="287"/>
      <c r="AC11" s="287"/>
      <c r="AD11" s="287"/>
      <c r="AE11" s="287"/>
      <c r="AF11" s="287"/>
      <c r="AG11" s="287"/>
      <c r="AH11" s="287"/>
      <c r="AI11" s="287"/>
      <c r="AJ11" s="471"/>
      <c r="AK11" s="51"/>
      <c r="AL11" s="51"/>
      <c r="AM11" s="51"/>
      <c r="AN11" s="51"/>
      <c r="AO11" s="51"/>
      <c r="AP11" s="51"/>
      <c r="AQ11" s="51"/>
    </row>
    <row r="12" spans="1:43" s="50" customFormat="1" ht="15.75" customHeight="1" x14ac:dyDescent="0.2">
      <c r="A12" s="185">
        <v>1</v>
      </c>
      <c r="B12" s="186" t="s">
        <v>158</v>
      </c>
      <c r="C12" s="187" t="s">
        <v>157</v>
      </c>
      <c r="D12" s="188">
        <v>1</v>
      </c>
      <c r="E12" s="189"/>
      <c r="F12" s="189"/>
      <c r="G12" s="190"/>
      <c r="H12" s="188">
        <v>1</v>
      </c>
      <c r="I12" s="189"/>
      <c r="J12" s="189"/>
      <c r="K12" s="190"/>
      <c r="L12" s="392"/>
      <c r="M12" s="472">
        <f>N12/30</f>
        <v>3</v>
      </c>
      <c r="N12" s="473">
        <f>O12+T12</f>
        <v>90</v>
      </c>
      <c r="O12" s="473">
        <f>P12+Q12+R12+S12</f>
        <v>10</v>
      </c>
      <c r="P12" s="193">
        <v>2</v>
      </c>
      <c r="Q12" s="193"/>
      <c r="R12" s="193">
        <v>6</v>
      </c>
      <c r="S12" s="193">
        <v>2</v>
      </c>
      <c r="T12" s="474">
        <f>SUM(U13:AB13)</f>
        <v>80</v>
      </c>
      <c r="U12" s="194">
        <v>10</v>
      </c>
      <c r="V12" s="195"/>
      <c r="W12" s="195"/>
      <c r="X12" s="195"/>
      <c r="Y12" s="196"/>
      <c r="Z12" s="195"/>
      <c r="AA12" s="195"/>
      <c r="AB12" s="197"/>
      <c r="AC12" s="475">
        <f t="shared" ref="AC12:AJ12" si="0">(U12+U13)/30</f>
        <v>3</v>
      </c>
      <c r="AD12" s="476">
        <f t="shared" si="0"/>
        <v>0</v>
      </c>
      <c r="AE12" s="476">
        <f t="shared" si="0"/>
        <v>0</v>
      </c>
      <c r="AF12" s="476">
        <f t="shared" si="0"/>
        <v>0</v>
      </c>
      <c r="AG12" s="476">
        <f t="shared" si="0"/>
        <v>0</v>
      </c>
      <c r="AH12" s="476">
        <f t="shared" si="0"/>
        <v>0</v>
      </c>
      <c r="AI12" s="476">
        <f t="shared" si="0"/>
        <v>0</v>
      </c>
      <c r="AJ12" s="477">
        <f t="shared" si="0"/>
        <v>0</v>
      </c>
      <c r="AK12" s="50" t="b">
        <f>P12+Q12+R12+S12=SUM(U12:AB12)</f>
        <v>1</v>
      </c>
    </row>
    <row r="13" spans="1:43" s="50" customFormat="1" ht="10.5" customHeight="1" x14ac:dyDescent="0.2">
      <c r="A13" s="185"/>
      <c r="B13" s="186"/>
      <c r="C13" s="187"/>
      <c r="D13" s="198"/>
      <c r="E13" s="199"/>
      <c r="F13" s="199"/>
      <c r="G13" s="200"/>
      <c r="H13" s="198"/>
      <c r="I13" s="199"/>
      <c r="J13" s="199"/>
      <c r="K13" s="200"/>
      <c r="L13" s="302"/>
      <c r="M13" s="478"/>
      <c r="N13" s="258"/>
      <c r="O13" s="258"/>
      <c r="P13" s="203"/>
      <c r="Q13" s="203"/>
      <c r="R13" s="203"/>
      <c r="S13" s="203"/>
      <c r="T13" s="260"/>
      <c r="U13" s="194">
        <v>80</v>
      </c>
      <c r="V13" s="204"/>
      <c r="W13" s="204"/>
      <c r="X13" s="204"/>
      <c r="Y13" s="204"/>
      <c r="Z13" s="204"/>
      <c r="AA13" s="204"/>
      <c r="AB13" s="205"/>
      <c r="AC13" s="479"/>
      <c r="AD13" s="264"/>
      <c r="AE13" s="264"/>
      <c r="AF13" s="264"/>
      <c r="AG13" s="264"/>
      <c r="AH13" s="264"/>
      <c r="AI13" s="264"/>
      <c r="AJ13" s="265"/>
    </row>
    <row r="14" spans="1:43" s="50" customFormat="1" ht="11.25" customHeight="1" x14ac:dyDescent="0.2">
      <c r="A14" s="206"/>
      <c r="B14" s="207"/>
      <c r="C14" s="208"/>
      <c r="D14" s="209"/>
      <c r="E14" s="210"/>
      <c r="F14" s="210"/>
      <c r="G14" s="211"/>
      <c r="H14" s="209"/>
      <c r="I14" s="210"/>
      <c r="J14" s="210"/>
      <c r="K14" s="211"/>
      <c r="L14" s="307"/>
      <c r="M14" s="480"/>
      <c r="N14" s="258"/>
      <c r="O14" s="258"/>
      <c r="P14" s="203"/>
      <c r="Q14" s="203"/>
      <c r="R14" s="203"/>
      <c r="S14" s="203"/>
      <c r="T14" s="260"/>
      <c r="U14" s="214" t="s">
        <v>178</v>
      </c>
      <c r="V14" s="215"/>
      <c r="W14" s="215"/>
      <c r="X14" s="216"/>
      <c r="Y14" s="204"/>
      <c r="Z14" s="204"/>
      <c r="AA14" s="217"/>
      <c r="AB14" s="205"/>
      <c r="AC14" s="479"/>
      <c r="AD14" s="264"/>
      <c r="AE14" s="264"/>
      <c r="AF14" s="264"/>
      <c r="AG14" s="264"/>
      <c r="AH14" s="264"/>
      <c r="AI14" s="264"/>
      <c r="AJ14" s="265"/>
    </row>
    <row r="15" spans="1:43" s="50" customFormat="1" ht="11.25" customHeight="1" x14ac:dyDescent="0.2">
      <c r="A15" s="193">
        <v>2</v>
      </c>
      <c r="B15" s="218" t="s">
        <v>159</v>
      </c>
      <c r="C15" s="219" t="s">
        <v>36</v>
      </c>
      <c r="D15" s="220"/>
      <c r="E15" s="221"/>
      <c r="F15" s="221"/>
      <c r="G15" s="222"/>
      <c r="H15" s="223">
        <v>1</v>
      </c>
      <c r="I15" s="221"/>
      <c r="J15" s="221"/>
      <c r="K15" s="222"/>
      <c r="L15" s="298"/>
      <c r="M15" s="472">
        <f t="shared" ref="M15" si="1">N15/30</f>
        <v>3</v>
      </c>
      <c r="N15" s="259">
        <f>O15+T15</f>
        <v>90</v>
      </c>
      <c r="O15" s="413">
        <f t="shared" ref="O15" si="2">P15+Q15+R15+S15</f>
        <v>10</v>
      </c>
      <c r="P15" s="193">
        <v>2</v>
      </c>
      <c r="Q15" s="193">
        <v>6</v>
      </c>
      <c r="R15" s="193"/>
      <c r="S15" s="193">
        <v>2</v>
      </c>
      <c r="T15" s="481">
        <f>SUM(U16:AB16)</f>
        <v>80</v>
      </c>
      <c r="U15" s="194">
        <v>10</v>
      </c>
      <c r="V15" s="204"/>
      <c r="W15" s="225"/>
      <c r="X15" s="226"/>
      <c r="Y15" s="226"/>
      <c r="Z15" s="226"/>
      <c r="AA15" s="227"/>
      <c r="AB15" s="228"/>
      <c r="AC15" s="479">
        <f t="shared" ref="AC15" si="3">(U15+U16)/30</f>
        <v>3</v>
      </c>
      <c r="AD15" s="264">
        <f t="shared" ref="AD15" si="4">(V15+V16)/30</f>
        <v>0</v>
      </c>
      <c r="AE15" s="264">
        <f t="shared" ref="AE15" si="5">(W15+W16)/30</f>
        <v>0</v>
      </c>
      <c r="AF15" s="264">
        <f t="shared" ref="AF15" si="6">(X15+X16)/30</f>
        <v>0</v>
      </c>
      <c r="AG15" s="264">
        <f t="shared" ref="AG15" si="7">(Y15+Y16)/30</f>
        <v>0</v>
      </c>
      <c r="AH15" s="264">
        <f t="shared" ref="AH15" si="8">(Z15+Z16)/30</f>
        <v>0</v>
      </c>
      <c r="AI15" s="264">
        <f t="shared" ref="AI15" si="9">(AA15+AA16)/30</f>
        <v>0</v>
      </c>
      <c r="AJ15" s="265">
        <f t="shared" ref="AJ15" si="10">(AB15+AB16)/30</f>
        <v>0</v>
      </c>
      <c r="AK15" s="50" t="b">
        <f>P15+Q15+R15+S15=SUM(U15:AB15)</f>
        <v>1</v>
      </c>
    </row>
    <row r="16" spans="1:43" s="50" customFormat="1" ht="11.25" customHeight="1" x14ac:dyDescent="0.2">
      <c r="A16" s="203"/>
      <c r="B16" s="218"/>
      <c r="C16" s="187"/>
      <c r="D16" s="198"/>
      <c r="E16" s="199"/>
      <c r="F16" s="199"/>
      <c r="G16" s="200"/>
      <c r="H16" s="201"/>
      <c r="I16" s="199"/>
      <c r="J16" s="199"/>
      <c r="K16" s="200"/>
      <c r="L16" s="302"/>
      <c r="M16" s="478"/>
      <c r="N16" s="258"/>
      <c r="O16" s="413"/>
      <c r="P16" s="203"/>
      <c r="Q16" s="203"/>
      <c r="R16" s="203"/>
      <c r="S16" s="203"/>
      <c r="T16" s="260"/>
      <c r="U16" s="194">
        <v>80</v>
      </c>
      <c r="V16" s="204"/>
      <c r="W16" s="225"/>
      <c r="X16" s="204"/>
      <c r="Y16" s="204"/>
      <c r="Z16" s="204"/>
      <c r="AA16" s="217"/>
      <c r="AB16" s="205"/>
      <c r="AC16" s="479"/>
      <c r="AD16" s="264"/>
      <c r="AE16" s="264"/>
      <c r="AF16" s="264"/>
      <c r="AG16" s="264"/>
      <c r="AH16" s="264"/>
      <c r="AI16" s="264"/>
      <c r="AJ16" s="265"/>
    </row>
    <row r="17" spans="1:37" s="50" customFormat="1" ht="12" customHeight="1" x14ac:dyDescent="0.2">
      <c r="A17" s="229"/>
      <c r="B17" s="218"/>
      <c r="C17" s="208"/>
      <c r="D17" s="209"/>
      <c r="E17" s="210"/>
      <c r="F17" s="210"/>
      <c r="G17" s="211"/>
      <c r="H17" s="212"/>
      <c r="I17" s="210"/>
      <c r="J17" s="210"/>
      <c r="K17" s="211"/>
      <c r="L17" s="307"/>
      <c r="M17" s="480"/>
      <c r="N17" s="269"/>
      <c r="O17" s="413"/>
      <c r="P17" s="229"/>
      <c r="Q17" s="229"/>
      <c r="R17" s="229"/>
      <c r="S17" s="229"/>
      <c r="T17" s="270"/>
      <c r="U17" s="214" t="s">
        <v>178</v>
      </c>
      <c r="V17" s="215"/>
      <c r="W17" s="216"/>
      <c r="X17" s="204"/>
      <c r="Y17" s="204"/>
      <c r="Z17" s="204"/>
      <c r="AA17" s="217"/>
      <c r="AB17" s="205"/>
      <c r="AC17" s="479"/>
      <c r="AD17" s="264"/>
      <c r="AE17" s="264"/>
      <c r="AF17" s="264"/>
      <c r="AG17" s="264"/>
      <c r="AH17" s="264"/>
      <c r="AI17" s="264"/>
      <c r="AJ17" s="265"/>
    </row>
    <row r="18" spans="1:37" s="50" customFormat="1" ht="12.75" customHeight="1" x14ac:dyDescent="0.2">
      <c r="A18" s="193">
        <v>3</v>
      </c>
      <c r="B18" s="218" t="s">
        <v>160</v>
      </c>
      <c r="C18" s="230" t="s">
        <v>37</v>
      </c>
      <c r="D18" s="220"/>
      <c r="E18" s="221"/>
      <c r="F18" s="221"/>
      <c r="G18" s="222"/>
      <c r="H18" s="244">
        <v>3</v>
      </c>
      <c r="I18" s="231"/>
      <c r="J18" s="231"/>
      <c r="K18" s="200"/>
      <c r="L18" s="302"/>
      <c r="M18" s="482">
        <f>N18/30</f>
        <v>3</v>
      </c>
      <c r="N18" s="258">
        <f>O18+T18</f>
        <v>90</v>
      </c>
      <c r="O18" s="258">
        <f t="shared" ref="O18" si="11">P18+Q18+R18+S18</f>
        <v>10</v>
      </c>
      <c r="P18" s="203">
        <v>2</v>
      </c>
      <c r="Q18" s="203"/>
      <c r="R18" s="203">
        <v>6</v>
      </c>
      <c r="S18" s="229">
        <v>2</v>
      </c>
      <c r="T18" s="408">
        <f>SUM(U19:AB19)</f>
        <v>80</v>
      </c>
      <c r="U18" s="194"/>
      <c r="V18" s="232"/>
      <c r="W18" s="233">
        <v>10</v>
      </c>
      <c r="X18" s="232"/>
      <c r="Y18" s="234"/>
      <c r="Z18" s="234"/>
      <c r="AA18" s="235"/>
      <c r="AB18" s="236"/>
      <c r="AC18" s="479">
        <f t="shared" ref="AC18" si="12">(U18+U19)/30</f>
        <v>0</v>
      </c>
      <c r="AD18" s="264">
        <f t="shared" ref="AD18" si="13">(V18+V19)/30</f>
        <v>0</v>
      </c>
      <c r="AE18" s="264">
        <f t="shared" ref="AE18" si="14">(W18+W19)/30</f>
        <v>3</v>
      </c>
      <c r="AF18" s="264">
        <f t="shared" ref="AF18" si="15">(X18+X19)/30</f>
        <v>0</v>
      </c>
      <c r="AG18" s="264">
        <f t="shared" ref="AG18" si="16">(Y18+Y19)/30</f>
        <v>0</v>
      </c>
      <c r="AH18" s="264">
        <f t="shared" ref="AH18" si="17">(Z18+Z19)/30</f>
        <v>0</v>
      </c>
      <c r="AI18" s="264">
        <f t="shared" ref="AI18" si="18">(AA18+AA19)/30</f>
        <v>0</v>
      </c>
      <c r="AJ18" s="265">
        <f t="shared" ref="AJ18" si="19">(AB18+AB19)/30</f>
        <v>0</v>
      </c>
      <c r="AK18" s="50" t="b">
        <f>P18+Q18+R18+S18=SUM(U18:AB18)</f>
        <v>1</v>
      </c>
    </row>
    <row r="19" spans="1:37" s="50" customFormat="1" ht="11.25" customHeight="1" x14ac:dyDescent="0.2">
      <c r="A19" s="203"/>
      <c r="B19" s="218"/>
      <c r="C19" s="237"/>
      <c r="D19" s="198"/>
      <c r="E19" s="199"/>
      <c r="F19" s="199"/>
      <c r="G19" s="200"/>
      <c r="H19" s="201"/>
      <c r="I19" s="231"/>
      <c r="J19" s="231"/>
      <c r="K19" s="200"/>
      <c r="L19" s="302"/>
      <c r="M19" s="482"/>
      <c r="N19" s="258"/>
      <c r="O19" s="258"/>
      <c r="P19" s="203"/>
      <c r="Q19" s="203"/>
      <c r="R19" s="203"/>
      <c r="S19" s="218"/>
      <c r="T19" s="408"/>
      <c r="U19" s="194"/>
      <c r="V19" s="232"/>
      <c r="W19" s="238">
        <v>80</v>
      </c>
      <c r="X19" s="239"/>
      <c r="Y19" s="240"/>
      <c r="Z19" s="240"/>
      <c r="AA19" s="241"/>
      <c r="AB19" s="242"/>
      <c r="AC19" s="479"/>
      <c r="AD19" s="264"/>
      <c r="AE19" s="264"/>
      <c r="AF19" s="264"/>
      <c r="AG19" s="264"/>
      <c r="AH19" s="264"/>
      <c r="AI19" s="264"/>
      <c r="AJ19" s="265"/>
    </row>
    <row r="20" spans="1:37" s="50" customFormat="1" ht="12" customHeight="1" x14ac:dyDescent="0.2">
      <c r="A20" s="229"/>
      <c r="B20" s="218"/>
      <c r="C20" s="243"/>
      <c r="D20" s="209"/>
      <c r="E20" s="210"/>
      <c r="F20" s="210"/>
      <c r="G20" s="211"/>
      <c r="H20" s="212"/>
      <c r="I20" s="210"/>
      <c r="J20" s="210"/>
      <c r="K20" s="211"/>
      <c r="L20" s="307"/>
      <c r="M20" s="483"/>
      <c r="N20" s="269"/>
      <c r="O20" s="269"/>
      <c r="P20" s="229"/>
      <c r="Q20" s="229"/>
      <c r="R20" s="229"/>
      <c r="S20" s="218"/>
      <c r="T20" s="446"/>
      <c r="U20" s="194"/>
      <c r="V20" s="204"/>
      <c r="W20" s="215" t="s">
        <v>178</v>
      </c>
      <c r="X20" s="215"/>
      <c r="Y20" s="240"/>
      <c r="Z20" s="240"/>
      <c r="AA20" s="241"/>
      <c r="AB20" s="242"/>
      <c r="AC20" s="479"/>
      <c r="AD20" s="264"/>
      <c r="AE20" s="264"/>
      <c r="AF20" s="264"/>
      <c r="AG20" s="264"/>
      <c r="AH20" s="264"/>
      <c r="AI20" s="264"/>
      <c r="AJ20" s="265"/>
    </row>
    <row r="21" spans="1:37" s="50" customFormat="1" ht="14.25" customHeight="1" x14ac:dyDescent="0.2">
      <c r="A21" s="193">
        <v>4</v>
      </c>
      <c r="B21" s="218" t="s">
        <v>161</v>
      </c>
      <c r="C21" s="230" t="s">
        <v>84</v>
      </c>
      <c r="D21" s="220">
        <v>6</v>
      </c>
      <c r="E21" s="221"/>
      <c r="F21" s="221"/>
      <c r="G21" s="222"/>
      <c r="H21" s="244">
        <v>3</v>
      </c>
      <c r="I21" s="221"/>
      <c r="J21" s="221"/>
      <c r="K21" s="222"/>
      <c r="L21" s="298"/>
      <c r="M21" s="482">
        <f>N21/30</f>
        <v>20</v>
      </c>
      <c r="N21" s="258">
        <f>O21+T21</f>
        <v>600</v>
      </c>
      <c r="O21" s="258">
        <f t="shared" ref="O21" si="20">P21+Q21+R21+S21</f>
        <v>72</v>
      </c>
      <c r="P21" s="203"/>
      <c r="Q21" s="203"/>
      <c r="R21" s="203">
        <v>66</v>
      </c>
      <c r="S21" s="229">
        <v>6</v>
      </c>
      <c r="T21" s="408">
        <f>SUM(U22:AB22)</f>
        <v>528</v>
      </c>
      <c r="U21" s="194">
        <v>20</v>
      </c>
      <c r="V21" s="233">
        <v>12</v>
      </c>
      <c r="W21" s="233">
        <v>12</v>
      </c>
      <c r="X21" s="233">
        <v>12</v>
      </c>
      <c r="Y21" s="233">
        <v>12</v>
      </c>
      <c r="Z21" s="233">
        <v>4</v>
      </c>
      <c r="AA21" s="245"/>
      <c r="AB21" s="246"/>
      <c r="AC21" s="479">
        <f t="shared" ref="AC21" si="21">(U21+U22)/30</f>
        <v>3.6</v>
      </c>
      <c r="AD21" s="264">
        <f t="shared" ref="AD21" si="22">(V21+V22)/30</f>
        <v>3.3333333333333335</v>
      </c>
      <c r="AE21" s="264">
        <f t="shared" ref="AE21" si="23">(W21+W22)/30</f>
        <v>3.3333333333333335</v>
      </c>
      <c r="AF21" s="264">
        <f t="shared" ref="AF21" si="24">(X21+X22)/30</f>
        <v>3.3333333333333335</v>
      </c>
      <c r="AG21" s="264">
        <f t="shared" ref="AG21" si="25">(Y21+Y22)/30</f>
        <v>3.3333333333333335</v>
      </c>
      <c r="AH21" s="264">
        <f t="shared" ref="AH21" si="26">(Z21+Z22)/30</f>
        <v>3.0666666666666669</v>
      </c>
      <c r="AI21" s="264">
        <f t="shared" ref="AI21" si="27">(AA21+AA22)/30</f>
        <v>0</v>
      </c>
      <c r="AJ21" s="265">
        <f t="shared" ref="AJ21" si="28">(AB21+AB22)/30</f>
        <v>0</v>
      </c>
      <c r="AK21" s="50" t="b">
        <f>P21+Q21+R21+S21=SUM(U21:AB21)</f>
        <v>1</v>
      </c>
    </row>
    <row r="22" spans="1:37" s="50" customFormat="1" ht="12.75" customHeight="1" x14ac:dyDescent="0.2">
      <c r="A22" s="203"/>
      <c r="B22" s="218"/>
      <c r="C22" s="237"/>
      <c r="D22" s="198"/>
      <c r="E22" s="199"/>
      <c r="F22" s="199"/>
      <c r="G22" s="200"/>
      <c r="H22" s="201"/>
      <c r="I22" s="199"/>
      <c r="J22" s="199"/>
      <c r="K22" s="200"/>
      <c r="L22" s="302"/>
      <c r="M22" s="482"/>
      <c r="N22" s="258"/>
      <c r="O22" s="258"/>
      <c r="P22" s="203"/>
      <c r="Q22" s="203"/>
      <c r="R22" s="203"/>
      <c r="S22" s="218"/>
      <c r="T22" s="408"/>
      <c r="U22" s="194">
        <v>88</v>
      </c>
      <c r="V22" s="233">
        <v>88</v>
      </c>
      <c r="W22" s="233">
        <v>88</v>
      </c>
      <c r="X22" s="233">
        <v>88</v>
      </c>
      <c r="Y22" s="233">
        <v>88</v>
      </c>
      <c r="Z22" s="233">
        <v>88</v>
      </c>
      <c r="AA22" s="245"/>
      <c r="AB22" s="246"/>
      <c r="AC22" s="479"/>
      <c r="AD22" s="264"/>
      <c r="AE22" s="264"/>
      <c r="AF22" s="264"/>
      <c r="AG22" s="264"/>
      <c r="AH22" s="264"/>
      <c r="AI22" s="264"/>
      <c r="AJ22" s="265"/>
    </row>
    <row r="23" spans="1:37" s="50" customFormat="1" ht="12.75" customHeight="1" x14ac:dyDescent="0.2">
      <c r="A23" s="229"/>
      <c r="B23" s="218"/>
      <c r="C23" s="243"/>
      <c r="D23" s="209"/>
      <c r="E23" s="210"/>
      <c r="F23" s="210"/>
      <c r="G23" s="211"/>
      <c r="H23" s="212"/>
      <c r="I23" s="210"/>
      <c r="J23" s="210"/>
      <c r="K23" s="211"/>
      <c r="L23" s="307"/>
      <c r="M23" s="483"/>
      <c r="N23" s="269"/>
      <c r="O23" s="269"/>
      <c r="P23" s="229"/>
      <c r="Q23" s="229"/>
      <c r="R23" s="229"/>
      <c r="S23" s="218"/>
      <c r="T23" s="446"/>
      <c r="U23" s="247"/>
      <c r="V23" s="215"/>
      <c r="W23" s="215" t="s">
        <v>178</v>
      </c>
      <c r="X23" s="248"/>
      <c r="Y23" s="204"/>
      <c r="Z23" s="248" t="s">
        <v>100</v>
      </c>
      <c r="AA23" s="245"/>
      <c r="AB23" s="246"/>
      <c r="AC23" s="479"/>
      <c r="AD23" s="264"/>
      <c r="AE23" s="264"/>
      <c r="AF23" s="264"/>
      <c r="AG23" s="264"/>
      <c r="AH23" s="264"/>
      <c r="AI23" s="264"/>
      <c r="AJ23" s="265"/>
    </row>
    <row r="24" spans="1:37" s="50" customFormat="1" ht="14.25" customHeight="1" x14ac:dyDescent="0.2">
      <c r="A24" s="193">
        <v>5</v>
      </c>
      <c r="B24" s="218" t="s">
        <v>162</v>
      </c>
      <c r="C24" s="187" t="s">
        <v>156</v>
      </c>
      <c r="D24" s="198">
        <v>4</v>
      </c>
      <c r="E24" s="199"/>
      <c r="F24" s="199"/>
      <c r="G24" s="200"/>
      <c r="H24" s="201">
        <v>2</v>
      </c>
      <c r="I24" s="199"/>
      <c r="J24" s="199"/>
      <c r="K24" s="200"/>
      <c r="L24" s="202"/>
      <c r="M24" s="478">
        <f>N24/30</f>
        <v>14</v>
      </c>
      <c r="N24" s="258">
        <f>O24+T24</f>
        <v>420</v>
      </c>
      <c r="O24" s="258">
        <f t="shared" ref="O24" si="29">P24+Q24+R24+S24</f>
        <v>50</v>
      </c>
      <c r="P24" s="203">
        <v>6</v>
      </c>
      <c r="Q24" s="203"/>
      <c r="R24" s="203">
        <v>38</v>
      </c>
      <c r="S24" s="203">
        <v>6</v>
      </c>
      <c r="T24" s="260">
        <f>SUM(U25:AB25)</f>
        <v>370</v>
      </c>
      <c r="U24" s="249">
        <v>12</v>
      </c>
      <c r="V24" s="232">
        <v>12</v>
      </c>
      <c r="W24" s="232">
        <v>12</v>
      </c>
      <c r="X24" s="250">
        <v>14</v>
      </c>
      <c r="Y24" s="232"/>
      <c r="Z24" s="251"/>
      <c r="AA24" s="245"/>
      <c r="AB24" s="252"/>
      <c r="AC24" s="262">
        <f t="shared" ref="AC24" si="30">(U24+U25)/30</f>
        <v>3.4666666666666668</v>
      </c>
      <c r="AD24" s="263">
        <f t="shared" ref="AD24" si="31">(V24+V25)/30</f>
        <v>3.4666666666666668</v>
      </c>
      <c r="AE24" s="263">
        <f t="shared" ref="AE24" si="32">(W24+W25)/30</f>
        <v>3.4666666666666668</v>
      </c>
      <c r="AF24" s="263">
        <f t="shared" ref="AF24" si="33">(X24+X25)/30</f>
        <v>3.6</v>
      </c>
      <c r="AG24" s="263">
        <f t="shared" ref="AG24" si="34">(Y24+Y25)/30</f>
        <v>0</v>
      </c>
      <c r="AH24" s="263">
        <f t="shared" ref="AH24" si="35">(Z24+Z25)/30</f>
        <v>0</v>
      </c>
      <c r="AI24" s="263">
        <f t="shared" ref="AI24" si="36">(AA24+AA25)/30</f>
        <v>0</v>
      </c>
      <c r="AJ24" s="484">
        <f t="shared" ref="AJ24" si="37">(AB24+AB25)/30</f>
        <v>0</v>
      </c>
      <c r="AK24" s="50" t="b">
        <f>P24+Q24+R24+S24=SUM(U24:AB24)</f>
        <v>1</v>
      </c>
    </row>
    <row r="25" spans="1:37" s="50" customFormat="1" ht="11.25" customHeight="1" x14ac:dyDescent="0.2">
      <c r="A25" s="203"/>
      <c r="B25" s="218"/>
      <c r="C25" s="187"/>
      <c r="D25" s="198"/>
      <c r="E25" s="199"/>
      <c r="F25" s="199"/>
      <c r="G25" s="200"/>
      <c r="H25" s="201"/>
      <c r="I25" s="199"/>
      <c r="J25" s="199"/>
      <c r="K25" s="200"/>
      <c r="L25" s="202"/>
      <c r="M25" s="478"/>
      <c r="N25" s="258"/>
      <c r="O25" s="258"/>
      <c r="P25" s="203"/>
      <c r="Q25" s="203"/>
      <c r="R25" s="203"/>
      <c r="S25" s="203"/>
      <c r="T25" s="260"/>
      <c r="U25" s="194">
        <v>92</v>
      </c>
      <c r="V25" s="204">
        <v>92</v>
      </c>
      <c r="W25" s="204">
        <v>92</v>
      </c>
      <c r="X25" s="250">
        <v>94</v>
      </c>
      <c r="Y25" s="204"/>
      <c r="Z25" s="251"/>
      <c r="AA25" s="245"/>
      <c r="AB25" s="205"/>
      <c r="AC25" s="267"/>
      <c r="AD25" s="264"/>
      <c r="AE25" s="264"/>
      <c r="AF25" s="264"/>
      <c r="AG25" s="264"/>
      <c r="AH25" s="264"/>
      <c r="AI25" s="264"/>
      <c r="AJ25" s="265"/>
    </row>
    <row r="26" spans="1:37" s="50" customFormat="1" ht="11.25" customHeight="1" x14ac:dyDescent="0.2">
      <c r="A26" s="229"/>
      <c r="B26" s="218"/>
      <c r="C26" s="208"/>
      <c r="D26" s="209"/>
      <c r="E26" s="210"/>
      <c r="F26" s="210"/>
      <c r="G26" s="211"/>
      <c r="H26" s="212"/>
      <c r="I26" s="210"/>
      <c r="J26" s="210"/>
      <c r="K26" s="211"/>
      <c r="L26" s="213"/>
      <c r="M26" s="480"/>
      <c r="N26" s="269"/>
      <c r="O26" s="269"/>
      <c r="P26" s="203"/>
      <c r="Q26" s="203"/>
      <c r="R26" s="203"/>
      <c r="S26" s="203"/>
      <c r="T26" s="270"/>
      <c r="U26" s="214"/>
      <c r="V26" s="215" t="s">
        <v>178</v>
      </c>
      <c r="W26" s="215"/>
      <c r="X26" s="248" t="s">
        <v>100</v>
      </c>
      <c r="Y26" s="215"/>
      <c r="Z26" s="251"/>
      <c r="AA26" s="245"/>
      <c r="AB26" s="253"/>
      <c r="AC26" s="267"/>
      <c r="AD26" s="264"/>
      <c r="AE26" s="264"/>
      <c r="AF26" s="264"/>
      <c r="AG26" s="264"/>
      <c r="AH26" s="264"/>
      <c r="AI26" s="264"/>
      <c r="AJ26" s="265"/>
    </row>
    <row r="27" spans="1:37" s="50" customFormat="1" ht="12" customHeight="1" x14ac:dyDescent="0.2">
      <c r="A27" s="193">
        <v>6</v>
      </c>
      <c r="B27" s="218" t="s">
        <v>163</v>
      </c>
      <c r="C27" s="219" t="s">
        <v>71</v>
      </c>
      <c r="D27" s="220">
        <v>2</v>
      </c>
      <c r="E27" s="221"/>
      <c r="F27" s="221"/>
      <c r="G27" s="222"/>
      <c r="H27" s="244"/>
      <c r="I27" s="221"/>
      <c r="J27" s="221"/>
      <c r="K27" s="222"/>
      <c r="L27" s="224"/>
      <c r="M27" s="472">
        <f t="shared" ref="M27" si="38">N27/30</f>
        <v>9</v>
      </c>
      <c r="N27" s="258">
        <f>O27+T27</f>
        <v>270</v>
      </c>
      <c r="O27" s="259">
        <f t="shared" ref="O27" si="39">P27+Q27+R27+S27</f>
        <v>32</v>
      </c>
      <c r="P27" s="193">
        <v>6</v>
      </c>
      <c r="Q27" s="193"/>
      <c r="R27" s="193">
        <v>22</v>
      </c>
      <c r="S27" s="218">
        <v>4</v>
      </c>
      <c r="T27" s="260">
        <f>SUM(U28:AB28)</f>
        <v>238</v>
      </c>
      <c r="U27" s="194">
        <v>12</v>
      </c>
      <c r="V27" s="204">
        <v>20</v>
      </c>
      <c r="W27" s="225"/>
      <c r="X27" s="227"/>
      <c r="Y27" s="204"/>
      <c r="Z27" s="204"/>
      <c r="AA27" s="225"/>
      <c r="AB27" s="228"/>
      <c r="AC27" s="262">
        <f t="shared" ref="AC27" si="40">(U27+U28)/30</f>
        <v>3</v>
      </c>
      <c r="AD27" s="263">
        <f t="shared" ref="AD27" si="41">(V27+V28)/30</f>
        <v>6</v>
      </c>
      <c r="AE27" s="264">
        <f t="shared" ref="AE27" si="42">(W27+W28)/30</f>
        <v>0</v>
      </c>
      <c r="AF27" s="264">
        <f t="shared" ref="AF27" si="43">(X27+X28)/30</f>
        <v>0</v>
      </c>
      <c r="AG27" s="264">
        <f t="shared" ref="AG27" si="44">(Y27+Y28)/30</f>
        <v>0</v>
      </c>
      <c r="AH27" s="264">
        <f t="shared" ref="AH27" si="45">(Z27+Z28)/30</f>
        <v>0</v>
      </c>
      <c r="AI27" s="264">
        <f t="shared" ref="AI27" si="46">(AA27+AA28)/30</f>
        <v>0</v>
      </c>
      <c r="AJ27" s="265">
        <f t="shared" ref="AJ27" si="47">(AB27+AB28)/30</f>
        <v>0</v>
      </c>
      <c r="AK27" s="50" t="b">
        <f>P27+Q27+R27+S27=SUM(U27:AB27)</f>
        <v>1</v>
      </c>
    </row>
    <row r="28" spans="1:37" s="50" customFormat="1" ht="11.25" customHeight="1" x14ac:dyDescent="0.2">
      <c r="A28" s="203"/>
      <c r="B28" s="218"/>
      <c r="C28" s="187"/>
      <c r="D28" s="198"/>
      <c r="E28" s="199"/>
      <c r="F28" s="199"/>
      <c r="G28" s="200"/>
      <c r="H28" s="201"/>
      <c r="I28" s="199"/>
      <c r="J28" s="199"/>
      <c r="K28" s="200"/>
      <c r="L28" s="202"/>
      <c r="M28" s="478"/>
      <c r="N28" s="258"/>
      <c r="O28" s="258"/>
      <c r="P28" s="203"/>
      <c r="Q28" s="203"/>
      <c r="R28" s="203"/>
      <c r="S28" s="218"/>
      <c r="T28" s="260"/>
      <c r="U28" s="194">
        <v>78</v>
      </c>
      <c r="V28" s="204">
        <v>160</v>
      </c>
      <c r="W28" s="225"/>
      <c r="X28" s="217"/>
      <c r="Y28" s="204"/>
      <c r="Z28" s="204"/>
      <c r="AA28" s="225"/>
      <c r="AB28" s="205"/>
      <c r="AC28" s="267"/>
      <c r="AD28" s="264"/>
      <c r="AE28" s="264"/>
      <c r="AF28" s="264"/>
      <c r="AG28" s="264"/>
      <c r="AH28" s="264"/>
      <c r="AI28" s="264"/>
      <c r="AJ28" s="265"/>
    </row>
    <row r="29" spans="1:37" s="50" customFormat="1" ht="13.5" customHeight="1" x14ac:dyDescent="0.2">
      <c r="A29" s="229"/>
      <c r="B29" s="218"/>
      <c r="C29" s="208"/>
      <c r="D29" s="209"/>
      <c r="E29" s="210"/>
      <c r="F29" s="210"/>
      <c r="G29" s="211"/>
      <c r="H29" s="212"/>
      <c r="I29" s="210"/>
      <c r="J29" s="210"/>
      <c r="K29" s="211"/>
      <c r="L29" s="213"/>
      <c r="M29" s="480"/>
      <c r="N29" s="269"/>
      <c r="O29" s="269"/>
      <c r="P29" s="229"/>
      <c r="Q29" s="229"/>
      <c r="R29" s="229"/>
      <c r="S29" s="218"/>
      <c r="T29" s="270"/>
      <c r="U29" s="214"/>
      <c r="V29" s="216" t="s">
        <v>100</v>
      </c>
      <c r="W29" s="216"/>
      <c r="X29" s="217"/>
      <c r="Y29" s="215"/>
      <c r="Z29" s="215"/>
      <c r="AA29" s="216"/>
      <c r="AB29" s="205"/>
      <c r="AC29" s="267"/>
      <c r="AD29" s="264"/>
      <c r="AE29" s="272"/>
      <c r="AF29" s="272"/>
      <c r="AG29" s="272"/>
      <c r="AH29" s="272"/>
      <c r="AI29" s="272"/>
      <c r="AJ29" s="273"/>
    </row>
    <row r="30" spans="1:37" s="50" customFormat="1" ht="13.5" customHeight="1" x14ac:dyDescent="0.2">
      <c r="A30" s="193">
        <v>7</v>
      </c>
      <c r="B30" s="218" t="s">
        <v>164</v>
      </c>
      <c r="C30" s="230" t="s">
        <v>192</v>
      </c>
      <c r="D30" s="220"/>
      <c r="E30" s="221"/>
      <c r="F30" s="221"/>
      <c r="G30" s="222"/>
      <c r="H30" s="244">
        <v>2</v>
      </c>
      <c r="I30" s="221"/>
      <c r="J30" s="221"/>
      <c r="K30" s="222"/>
      <c r="L30" s="224"/>
      <c r="M30" s="472">
        <f t="shared" ref="M30" si="48">N30/30</f>
        <v>3</v>
      </c>
      <c r="N30" s="258">
        <f>O30+T30</f>
        <v>90</v>
      </c>
      <c r="O30" s="259">
        <f t="shared" ref="O30" si="49">P30+Q30+R30+S30</f>
        <v>16</v>
      </c>
      <c r="P30" s="193">
        <v>4</v>
      </c>
      <c r="Q30" s="193"/>
      <c r="R30" s="193">
        <v>10</v>
      </c>
      <c r="S30" s="193">
        <v>2</v>
      </c>
      <c r="T30" s="260">
        <f>SUM(U31:AB31)</f>
        <v>74</v>
      </c>
      <c r="U30" s="194"/>
      <c r="V30" s="204">
        <v>16</v>
      </c>
      <c r="W30" s="225"/>
      <c r="X30" s="254"/>
      <c r="Y30" s="232"/>
      <c r="Z30" s="255"/>
      <c r="AA30" s="256"/>
      <c r="AB30" s="246"/>
      <c r="AC30" s="262">
        <f t="shared" ref="AC30" si="50">(U30+U31)/30</f>
        <v>0</v>
      </c>
      <c r="AD30" s="263">
        <f t="shared" ref="AD30" si="51">(V30+V31)/30</f>
        <v>3</v>
      </c>
      <c r="AE30" s="264">
        <f t="shared" ref="AE30" si="52">(W30+W31)/30</f>
        <v>0</v>
      </c>
      <c r="AF30" s="264">
        <f t="shared" ref="AF30" si="53">(X30+X31)/30</f>
        <v>0</v>
      </c>
      <c r="AG30" s="264">
        <f t="shared" ref="AG30" si="54">(Y30+Y31)/30</f>
        <v>0</v>
      </c>
      <c r="AH30" s="264">
        <f t="shared" ref="AH30" si="55">(Z30+Z31)/30</f>
        <v>0</v>
      </c>
      <c r="AI30" s="264">
        <f t="shared" ref="AI30" si="56">(AA30+AA31)/30</f>
        <v>0</v>
      </c>
      <c r="AJ30" s="265">
        <f t="shared" ref="AJ30" si="57">(AB30+AB31)/30</f>
        <v>0</v>
      </c>
      <c r="AK30" s="50" t="b">
        <f>P30+Q30+R30+S30=SUM(U30:AB30)</f>
        <v>1</v>
      </c>
    </row>
    <row r="31" spans="1:37" s="50" customFormat="1" ht="11.25" customHeight="1" x14ac:dyDescent="0.2">
      <c r="A31" s="203"/>
      <c r="B31" s="218"/>
      <c r="C31" s="237"/>
      <c r="D31" s="198"/>
      <c r="E31" s="199"/>
      <c r="F31" s="199"/>
      <c r="G31" s="200"/>
      <c r="H31" s="201"/>
      <c r="I31" s="199"/>
      <c r="J31" s="199"/>
      <c r="K31" s="200"/>
      <c r="L31" s="202"/>
      <c r="M31" s="478"/>
      <c r="N31" s="258"/>
      <c r="O31" s="258"/>
      <c r="P31" s="203"/>
      <c r="Q31" s="203"/>
      <c r="R31" s="203"/>
      <c r="S31" s="203"/>
      <c r="T31" s="260"/>
      <c r="U31" s="194"/>
      <c r="V31" s="204">
        <v>74</v>
      </c>
      <c r="W31" s="225"/>
      <c r="X31" s="248"/>
      <c r="Y31" s="204"/>
      <c r="Z31" s="251"/>
      <c r="AA31" s="245"/>
      <c r="AB31" s="246"/>
      <c r="AC31" s="267"/>
      <c r="AD31" s="264"/>
      <c r="AE31" s="264"/>
      <c r="AF31" s="264"/>
      <c r="AG31" s="264"/>
      <c r="AH31" s="264"/>
      <c r="AI31" s="264"/>
      <c r="AJ31" s="265"/>
    </row>
    <row r="32" spans="1:37" s="50" customFormat="1" ht="11.25" customHeight="1" x14ac:dyDescent="0.2">
      <c r="A32" s="229"/>
      <c r="B32" s="218"/>
      <c r="C32" s="243"/>
      <c r="D32" s="209"/>
      <c r="E32" s="210"/>
      <c r="F32" s="210"/>
      <c r="G32" s="211"/>
      <c r="H32" s="212"/>
      <c r="I32" s="210"/>
      <c r="J32" s="210"/>
      <c r="K32" s="211"/>
      <c r="L32" s="213"/>
      <c r="M32" s="480"/>
      <c r="N32" s="269"/>
      <c r="O32" s="269"/>
      <c r="P32" s="203"/>
      <c r="Q32" s="203"/>
      <c r="R32" s="203"/>
      <c r="S32" s="203"/>
      <c r="T32" s="270"/>
      <c r="U32" s="214"/>
      <c r="V32" s="215" t="s">
        <v>178</v>
      </c>
      <c r="W32" s="216"/>
      <c r="X32" s="216"/>
      <c r="Y32" s="204"/>
      <c r="Z32" s="204"/>
      <c r="AA32" s="217"/>
      <c r="AB32" s="246"/>
      <c r="AC32" s="267"/>
      <c r="AD32" s="264"/>
      <c r="AE32" s="272"/>
      <c r="AF32" s="272"/>
      <c r="AG32" s="272"/>
      <c r="AH32" s="272"/>
      <c r="AI32" s="272"/>
      <c r="AJ32" s="273"/>
    </row>
    <row r="33" spans="1:37" s="50" customFormat="1" ht="13.5" customHeight="1" x14ac:dyDescent="0.2">
      <c r="A33" s="193">
        <v>8</v>
      </c>
      <c r="B33" s="218" t="s">
        <v>165</v>
      </c>
      <c r="C33" s="230" t="s">
        <v>174</v>
      </c>
      <c r="D33" s="220"/>
      <c r="E33" s="221"/>
      <c r="F33" s="221"/>
      <c r="G33" s="222"/>
      <c r="H33" s="244">
        <v>6</v>
      </c>
      <c r="I33" s="221"/>
      <c r="J33" s="221"/>
      <c r="K33" s="222"/>
      <c r="L33" s="224"/>
      <c r="M33" s="257">
        <f t="shared" ref="M33" si="58">N33/30</f>
        <v>1</v>
      </c>
      <c r="N33" s="258">
        <f>O33+T33</f>
        <v>30</v>
      </c>
      <c r="O33" s="259">
        <f t="shared" ref="O33" si="59">P33+Q33+R33+S33</f>
        <v>6</v>
      </c>
      <c r="P33" s="193">
        <v>2</v>
      </c>
      <c r="Q33" s="193"/>
      <c r="R33" s="193">
        <v>2</v>
      </c>
      <c r="S33" s="193">
        <v>2</v>
      </c>
      <c r="T33" s="260">
        <f>SUM(U34:AB34)</f>
        <v>24</v>
      </c>
      <c r="U33" s="194"/>
      <c r="V33" s="204"/>
      <c r="W33" s="261"/>
      <c r="X33" s="248"/>
      <c r="Y33" s="216"/>
      <c r="Z33" s="238">
        <v>6</v>
      </c>
      <c r="AA33" s="245"/>
      <c r="AB33" s="246"/>
      <c r="AC33" s="262">
        <f t="shared" ref="AC33" si="60">(U33+U34)/30</f>
        <v>0</v>
      </c>
      <c r="AD33" s="263">
        <f t="shared" ref="AD33" si="61">(V33+V34)/30</f>
        <v>0</v>
      </c>
      <c r="AE33" s="264">
        <f t="shared" ref="AE33" si="62">(W33+W34)/30</f>
        <v>0</v>
      </c>
      <c r="AF33" s="264">
        <f t="shared" ref="AF33" si="63">(X33+X34)/30</f>
        <v>0</v>
      </c>
      <c r="AG33" s="264">
        <f t="shared" ref="AG33" si="64">(Y33+Y34)/30</f>
        <v>0</v>
      </c>
      <c r="AH33" s="264">
        <f t="shared" ref="AH33" si="65">(Z33+Z34)/30</f>
        <v>1</v>
      </c>
      <c r="AI33" s="264">
        <f t="shared" ref="AI33" si="66">(AA33+AA34)/30</f>
        <v>0</v>
      </c>
      <c r="AJ33" s="265">
        <f t="shared" ref="AJ33" si="67">(AB33+AB34)/30</f>
        <v>0</v>
      </c>
      <c r="AK33" s="50" t="b">
        <f>P33+Q33+R33+S33=SUM(U33:AB33)</f>
        <v>1</v>
      </c>
    </row>
    <row r="34" spans="1:37" s="50" customFormat="1" ht="12" customHeight="1" x14ac:dyDescent="0.2">
      <c r="A34" s="203"/>
      <c r="B34" s="218"/>
      <c r="C34" s="237"/>
      <c r="D34" s="198"/>
      <c r="E34" s="199"/>
      <c r="F34" s="199"/>
      <c r="G34" s="200"/>
      <c r="H34" s="201"/>
      <c r="I34" s="199"/>
      <c r="J34" s="199"/>
      <c r="K34" s="200"/>
      <c r="L34" s="202"/>
      <c r="M34" s="266"/>
      <c r="N34" s="258"/>
      <c r="O34" s="258"/>
      <c r="P34" s="203"/>
      <c r="Q34" s="203"/>
      <c r="R34" s="203"/>
      <c r="S34" s="203"/>
      <c r="T34" s="260"/>
      <c r="U34" s="194"/>
      <c r="V34" s="204"/>
      <c r="W34" s="261"/>
      <c r="X34" s="248"/>
      <c r="Y34" s="216"/>
      <c r="Z34" s="238">
        <v>24</v>
      </c>
      <c r="AA34" s="245"/>
      <c r="AB34" s="246"/>
      <c r="AC34" s="267"/>
      <c r="AD34" s="264"/>
      <c r="AE34" s="264"/>
      <c r="AF34" s="264"/>
      <c r="AG34" s="264"/>
      <c r="AH34" s="264"/>
      <c r="AI34" s="264"/>
      <c r="AJ34" s="265"/>
    </row>
    <row r="35" spans="1:37" s="50" customFormat="1" ht="12" customHeight="1" x14ac:dyDescent="0.2">
      <c r="A35" s="229"/>
      <c r="B35" s="218"/>
      <c r="C35" s="243"/>
      <c r="D35" s="209"/>
      <c r="E35" s="210"/>
      <c r="F35" s="210"/>
      <c r="G35" s="211"/>
      <c r="H35" s="212"/>
      <c r="I35" s="210"/>
      <c r="J35" s="210"/>
      <c r="K35" s="211"/>
      <c r="L35" s="213"/>
      <c r="M35" s="268"/>
      <c r="N35" s="269"/>
      <c r="O35" s="269"/>
      <c r="P35" s="203"/>
      <c r="Q35" s="203"/>
      <c r="R35" s="203"/>
      <c r="S35" s="203"/>
      <c r="T35" s="270"/>
      <c r="U35" s="214"/>
      <c r="V35" s="204"/>
      <c r="W35" s="261"/>
      <c r="X35" s="248"/>
      <c r="Y35" s="216"/>
      <c r="Z35" s="271" t="s">
        <v>178</v>
      </c>
      <c r="AA35" s="245"/>
      <c r="AB35" s="246"/>
      <c r="AC35" s="267"/>
      <c r="AD35" s="264"/>
      <c r="AE35" s="272"/>
      <c r="AF35" s="272"/>
      <c r="AG35" s="272"/>
      <c r="AH35" s="272"/>
      <c r="AI35" s="272"/>
      <c r="AJ35" s="273"/>
    </row>
    <row r="36" spans="1:37" s="50" customFormat="1" ht="12.75" customHeight="1" x14ac:dyDescent="0.2">
      <c r="A36" s="193">
        <v>9</v>
      </c>
      <c r="B36" s="218" t="s">
        <v>166</v>
      </c>
      <c r="C36" s="230" t="s">
        <v>193</v>
      </c>
      <c r="D36" s="220"/>
      <c r="E36" s="221"/>
      <c r="F36" s="221"/>
      <c r="G36" s="222"/>
      <c r="H36" s="244">
        <v>6</v>
      </c>
      <c r="I36" s="221"/>
      <c r="J36" s="221"/>
      <c r="K36" s="222"/>
      <c r="L36" s="224"/>
      <c r="M36" s="472">
        <f t="shared" ref="M36" si="68">N36/30</f>
        <v>2</v>
      </c>
      <c r="N36" s="258">
        <f>O36+T36</f>
        <v>60</v>
      </c>
      <c r="O36" s="259">
        <f t="shared" ref="O36" si="69">P36+Q36+R36+S36</f>
        <v>8</v>
      </c>
      <c r="P36" s="193">
        <v>2</v>
      </c>
      <c r="Q36" s="193"/>
      <c r="R36" s="193">
        <v>4</v>
      </c>
      <c r="S36" s="193">
        <v>2</v>
      </c>
      <c r="T36" s="260">
        <f>SUM(U37:AB37)</f>
        <v>52</v>
      </c>
      <c r="U36" s="194"/>
      <c r="V36" s="204"/>
      <c r="W36" s="261"/>
      <c r="X36" s="248"/>
      <c r="Y36" s="216"/>
      <c r="Z36" s="238">
        <v>8</v>
      </c>
      <c r="AA36" s="245"/>
      <c r="AB36" s="246"/>
      <c r="AC36" s="262">
        <f t="shared" ref="AC36" si="70">(U36+U37)/30</f>
        <v>0</v>
      </c>
      <c r="AD36" s="263">
        <f t="shared" ref="AD36" si="71">(V36+V37)/30</f>
        <v>0</v>
      </c>
      <c r="AE36" s="264">
        <f t="shared" ref="AE36" si="72">(W36+W37)/30</f>
        <v>0</v>
      </c>
      <c r="AF36" s="264">
        <f t="shared" ref="AF36" si="73">(X36+X37)/30</f>
        <v>0</v>
      </c>
      <c r="AG36" s="264">
        <f t="shared" ref="AG36" si="74">(Y36+Y37)/30</f>
        <v>0</v>
      </c>
      <c r="AH36" s="264">
        <f t="shared" ref="AH36" si="75">(Z36+Z37)/30</f>
        <v>2</v>
      </c>
      <c r="AI36" s="264">
        <f t="shared" ref="AI36" si="76">(AA36+AA37)/30</f>
        <v>0</v>
      </c>
      <c r="AJ36" s="265">
        <f t="shared" ref="AJ36" si="77">(AB36+AB37)/30</f>
        <v>0</v>
      </c>
      <c r="AK36" s="50" t="b">
        <f>P36+Q36+R36+S36=SUM(U36:AB36)</f>
        <v>1</v>
      </c>
    </row>
    <row r="37" spans="1:37" s="50" customFormat="1" ht="11.25" customHeight="1" x14ac:dyDescent="0.2">
      <c r="A37" s="203"/>
      <c r="B37" s="218"/>
      <c r="C37" s="237"/>
      <c r="D37" s="198"/>
      <c r="E37" s="199"/>
      <c r="F37" s="199"/>
      <c r="G37" s="200"/>
      <c r="H37" s="201"/>
      <c r="I37" s="199"/>
      <c r="J37" s="199"/>
      <c r="K37" s="200"/>
      <c r="L37" s="202"/>
      <c r="M37" s="478"/>
      <c r="N37" s="258"/>
      <c r="O37" s="258"/>
      <c r="P37" s="203"/>
      <c r="Q37" s="203"/>
      <c r="R37" s="203"/>
      <c r="S37" s="203"/>
      <c r="T37" s="260"/>
      <c r="U37" s="194"/>
      <c r="V37" s="204"/>
      <c r="W37" s="261"/>
      <c r="X37" s="248"/>
      <c r="Y37" s="216"/>
      <c r="Z37" s="238">
        <v>52</v>
      </c>
      <c r="AA37" s="245"/>
      <c r="AB37" s="246"/>
      <c r="AC37" s="267"/>
      <c r="AD37" s="264"/>
      <c r="AE37" s="264"/>
      <c r="AF37" s="264"/>
      <c r="AG37" s="264"/>
      <c r="AH37" s="264"/>
      <c r="AI37" s="264"/>
      <c r="AJ37" s="265"/>
    </row>
    <row r="38" spans="1:37" s="50" customFormat="1" ht="11.25" customHeight="1" x14ac:dyDescent="0.2">
      <c r="A38" s="229"/>
      <c r="B38" s="218"/>
      <c r="C38" s="243"/>
      <c r="D38" s="209"/>
      <c r="E38" s="210"/>
      <c r="F38" s="210"/>
      <c r="G38" s="211"/>
      <c r="H38" s="212"/>
      <c r="I38" s="210"/>
      <c r="J38" s="210"/>
      <c r="K38" s="211"/>
      <c r="L38" s="213"/>
      <c r="M38" s="480"/>
      <c r="N38" s="269"/>
      <c r="O38" s="269"/>
      <c r="P38" s="203"/>
      <c r="Q38" s="203"/>
      <c r="R38" s="203"/>
      <c r="S38" s="203"/>
      <c r="T38" s="270"/>
      <c r="U38" s="214"/>
      <c r="V38" s="204"/>
      <c r="W38" s="261"/>
      <c r="X38" s="248"/>
      <c r="Y38" s="216"/>
      <c r="Z38" s="271" t="s">
        <v>178</v>
      </c>
      <c r="AA38" s="245"/>
      <c r="AB38" s="246"/>
      <c r="AC38" s="267"/>
      <c r="AD38" s="264"/>
      <c r="AE38" s="272"/>
      <c r="AF38" s="272"/>
      <c r="AG38" s="272"/>
      <c r="AH38" s="272"/>
      <c r="AI38" s="272"/>
      <c r="AJ38" s="273"/>
    </row>
    <row r="39" spans="1:37" s="50" customFormat="1" ht="12.75" customHeight="1" x14ac:dyDescent="0.2">
      <c r="A39" s="193">
        <v>10</v>
      </c>
      <c r="B39" s="218" t="s">
        <v>167</v>
      </c>
      <c r="C39" s="230" t="s">
        <v>194</v>
      </c>
      <c r="D39" s="793">
        <v>1</v>
      </c>
      <c r="E39" s="221"/>
      <c r="F39" s="221"/>
      <c r="G39" s="222"/>
      <c r="H39" s="244">
        <v>1</v>
      </c>
      <c r="I39" s="221"/>
      <c r="J39" s="221"/>
      <c r="K39" s="222"/>
      <c r="L39" s="224"/>
      <c r="M39" s="472">
        <f t="shared" ref="M39" si="78">N39/30</f>
        <v>2</v>
      </c>
      <c r="N39" s="258">
        <f>O39+T39</f>
        <v>60</v>
      </c>
      <c r="O39" s="259">
        <f t="shared" ref="O39" si="79">P39+Q39+R39+S39</f>
        <v>8</v>
      </c>
      <c r="P39" s="193">
        <v>2</v>
      </c>
      <c r="Q39" s="193"/>
      <c r="R39" s="193">
        <v>4</v>
      </c>
      <c r="S39" s="193">
        <v>2</v>
      </c>
      <c r="T39" s="260">
        <f>SUM(U40:AB40)</f>
        <v>52</v>
      </c>
      <c r="U39" s="194">
        <v>8</v>
      </c>
      <c r="V39" s="204"/>
      <c r="W39" s="261"/>
      <c r="X39" s="248"/>
      <c r="Y39" s="204"/>
      <c r="Z39" s="251"/>
      <c r="AA39" s="245"/>
      <c r="AB39" s="246"/>
      <c r="AC39" s="262">
        <f t="shared" ref="AC39" si="80">(U39+U40)/30</f>
        <v>2</v>
      </c>
      <c r="AD39" s="263">
        <f t="shared" ref="AD39" si="81">(V39+V40)/30</f>
        <v>0</v>
      </c>
      <c r="AE39" s="264">
        <f t="shared" ref="AE39" si="82">(W39+W40)/30</f>
        <v>0</v>
      </c>
      <c r="AF39" s="264">
        <f t="shared" ref="AF39" si="83">(X39+X40)/30</f>
        <v>0</v>
      </c>
      <c r="AG39" s="264">
        <f t="shared" ref="AG39" si="84">(Y39+Y40)/30</f>
        <v>0</v>
      </c>
      <c r="AH39" s="264">
        <f t="shared" ref="AH39" si="85">(Z39+Z40)/30</f>
        <v>0</v>
      </c>
      <c r="AI39" s="264">
        <f t="shared" ref="AI39" si="86">(AA39+AA40)/30</f>
        <v>0</v>
      </c>
      <c r="AJ39" s="265">
        <f t="shared" ref="AJ39" si="87">(AB39+AB40)/30</f>
        <v>0</v>
      </c>
      <c r="AK39" s="50" t="b">
        <f>P39+Q39+R39+S39=SUM(U39:AB39)</f>
        <v>1</v>
      </c>
    </row>
    <row r="40" spans="1:37" s="50" customFormat="1" ht="14.25" customHeight="1" x14ac:dyDescent="0.2">
      <c r="A40" s="203"/>
      <c r="B40" s="218"/>
      <c r="C40" s="237"/>
      <c r="D40" s="794"/>
      <c r="E40" s="199"/>
      <c r="F40" s="199"/>
      <c r="G40" s="200"/>
      <c r="H40" s="201"/>
      <c r="I40" s="199"/>
      <c r="J40" s="199"/>
      <c r="K40" s="200"/>
      <c r="L40" s="202"/>
      <c r="M40" s="478"/>
      <c r="N40" s="258"/>
      <c r="O40" s="258"/>
      <c r="P40" s="203"/>
      <c r="Q40" s="203"/>
      <c r="R40" s="203"/>
      <c r="S40" s="203"/>
      <c r="T40" s="260"/>
      <c r="U40" s="194">
        <v>52</v>
      </c>
      <c r="V40" s="204"/>
      <c r="W40" s="261"/>
      <c r="X40" s="248"/>
      <c r="Y40" s="204"/>
      <c r="Z40" s="251"/>
      <c r="AA40" s="245"/>
      <c r="AB40" s="246"/>
      <c r="AC40" s="267"/>
      <c r="AD40" s="264"/>
      <c r="AE40" s="264"/>
      <c r="AF40" s="264"/>
      <c r="AG40" s="264"/>
      <c r="AH40" s="264"/>
      <c r="AI40" s="264"/>
      <c r="AJ40" s="265"/>
    </row>
    <row r="41" spans="1:37" s="50" customFormat="1" ht="12.75" customHeight="1" x14ac:dyDescent="0.2">
      <c r="A41" s="229"/>
      <c r="B41" s="218"/>
      <c r="C41" s="243"/>
      <c r="D41" s="795"/>
      <c r="E41" s="210"/>
      <c r="F41" s="210"/>
      <c r="G41" s="211"/>
      <c r="H41" s="212"/>
      <c r="I41" s="210"/>
      <c r="J41" s="210"/>
      <c r="K41" s="211"/>
      <c r="L41" s="213"/>
      <c r="M41" s="480"/>
      <c r="N41" s="269"/>
      <c r="O41" s="269"/>
      <c r="P41" s="203"/>
      <c r="Q41" s="203"/>
      <c r="R41" s="203"/>
      <c r="S41" s="203"/>
      <c r="T41" s="270"/>
      <c r="U41" s="214" t="s">
        <v>178</v>
      </c>
      <c r="V41" s="204"/>
      <c r="W41" s="261"/>
      <c r="X41" s="248"/>
      <c r="Y41" s="204"/>
      <c r="Z41" s="251"/>
      <c r="AA41" s="245"/>
      <c r="AB41" s="246"/>
      <c r="AC41" s="267"/>
      <c r="AD41" s="264"/>
      <c r="AE41" s="272"/>
      <c r="AF41" s="272"/>
      <c r="AG41" s="272"/>
      <c r="AH41" s="272"/>
      <c r="AI41" s="272"/>
      <c r="AJ41" s="273"/>
    </row>
    <row r="42" spans="1:37" s="50" customFormat="1" ht="12.75" customHeight="1" x14ac:dyDescent="0.2">
      <c r="A42" s="193">
        <v>11</v>
      </c>
      <c r="B42" s="218" t="s">
        <v>168</v>
      </c>
      <c r="C42" s="230" t="s">
        <v>195</v>
      </c>
      <c r="D42" s="220">
        <v>8</v>
      </c>
      <c r="E42" s="221"/>
      <c r="F42" s="221"/>
      <c r="G42" s="222"/>
      <c r="H42" s="244">
        <v>5</v>
      </c>
      <c r="I42" s="221"/>
      <c r="J42" s="221"/>
      <c r="K42" s="222"/>
      <c r="L42" s="224"/>
      <c r="M42" s="472">
        <f t="shared" ref="M42" si="88">N42/30</f>
        <v>9</v>
      </c>
      <c r="N42" s="258">
        <f>O42+T42</f>
        <v>270</v>
      </c>
      <c r="O42" s="259">
        <f t="shared" ref="O42" si="89">P42+Q42+R42+S42</f>
        <v>48</v>
      </c>
      <c r="P42" s="193"/>
      <c r="Q42" s="193"/>
      <c r="R42" s="193">
        <v>42</v>
      </c>
      <c r="S42" s="193">
        <v>6</v>
      </c>
      <c r="T42" s="260">
        <f>SUM(U43:AB43)</f>
        <v>222</v>
      </c>
      <c r="U42" s="194">
        <v>12</v>
      </c>
      <c r="V42" s="204">
        <v>6</v>
      </c>
      <c r="W42" s="204">
        <v>6</v>
      </c>
      <c r="X42" s="204">
        <v>6</v>
      </c>
      <c r="Y42" s="225">
        <v>6</v>
      </c>
      <c r="Z42" s="251"/>
      <c r="AA42" s="245">
        <v>6</v>
      </c>
      <c r="AB42" s="252">
        <v>6</v>
      </c>
      <c r="AC42" s="262">
        <f t="shared" ref="AC42" si="90">(U42+U43)/30</f>
        <v>2.2666666666666666</v>
      </c>
      <c r="AD42" s="263">
        <f t="shared" ref="AD42" si="91">(V42+V43)/30</f>
        <v>1.1333333333333333</v>
      </c>
      <c r="AE42" s="264">
        <f t="shared" ref="AE42" si="92">(W42+W43)/30</f>
        <v>1.1333333333333333</v>
      </c>
      <c r="AF42" s="264">
        <f t="shared" ref="AF42" si="93">(X42+X43)/30</f>
        <v>1.1333333333333333</v>
      </c>
      <c r="AG42" s="264">
        <f t="shared" ref="AG42" si="94">(Y42+Y43)/30</f>
        <v>1.1333333333333333</v>
      </c>
      <c r="AH42" s="264">
        <f t="shared" ref="AH42" si="95">(Z42+Z43)/30</f>
        <v>0</v>
      </c>
      <c r="AI42" s="264">
        <f t="shared" ref="AI42" si="96">(AA42+AA43)/30</f>
        <v>1.1333333333333333</v>
      </c>
      <c r="AJ42" s="265">
        <f t="shared" ref="AJ42" si="97">(AB42+AB43)/30</f>
        <v>1.0666666666666667</v>
      </c>
      <c r="AK42" s="50" t="b">
        <f>P42+Q42+R42+S42=SUM(U42:AB42)</f>
        <v>1</v>
      </c>
    </row>
    <row r="43" spans="1:37" s="50" customFormat="1" ht="15.75" customHeight="1" x14ac:dyDescent="0.2">
      <c r="A43" s="203"/>
      <c r="B43" s="218"/>
      <c r="C43" s="237"/>
      <c r="D43" s="198"/>
      <c r="E43" s="199"/>
      <c r="F43" s="199"/>
      <c r="G43" s="200"/>
      <c r="H43" s="201"/>
      <c r="I43" s="199"/>
      <c r="J43" s="199"/>
      <c r="K43" s="200"/>
      <c r="L43" s="202"/>
      <c r="M43" s="478"/>
      <c r="N43" s="258"/>
      <c r="O43" s="258"/>
      <c r="P43" s="203"/>
      <c r="Q43" s="203"/>
      <c r="R43" s="203"/>
      <c r="S43" s="203"/>
      <c r="T43" s="260"/>
      <c r="U43" s="194">
        <v>56</v>
      </c>
      <c r="V43" s="204">
        <v>28</v>
      </c>
      <c r="W43" s="204">
        <v>28</v>
      </c>
      <c r="X43" s="204">
        <v>28</v>
      </c>
      <c r="Y43" s="225">
        <v>28</v>
      </c>
      <c r="Z43" s="251"/>
      <c r="AA43" s="245">
        <v>28</v>
      </c>
      <c r="AB43" s="205">
        <v>26</v>
      </c>
      <c r="AC43" s="267"/>
      <c r="AD43" s="264"/>
      <c r="AE43" s="264"/>
      <c r="AF43" s="264"/>
      <c r="AG43" s="264"/>
      <c r="AH43" s="264"/>
      <c r="AI43" s="264"/>
      <c r="AJ43" s="265"/>
    </row>
    <row r="44" spans="1:37" s="50" customFormat="1" ht="12" customHeight="1" x14ac:dyDescent="0.2">
      <c r="A44" s="229"/>
      <c r="B44" s="218"/>
      <c r="C44" s="243"/>
      <c r="D44" s="209"/>
      <c r="E44" s="210"/>
      <c r="F44" s="210"/>
      <c r="G44" s="211"/>
      <c r="H44" s="212"/>
      <c r="I44" s="210"/>
      <c r="J44" s="210"/>
      <c r="K44" s="211"/>
      <c r="L44" s="213"/>
      <c r="M44" s="480"/>
      <c r="N44" s="269"/>
      <c r="O44" s="269"/>
      <c r="P44" s="203"/>
      <c r="Q44" s="203"/>
      <c r="R44" s="203"/>
      <c r="S44" s="203"/>
      <c r="T44" s="270"/>
      <c r="U44" s="247"/>
      <c r="V44" s="204"/>
      <c r="W44" s="261"/>
      <c r="X44" s="215"/>
      <c r="Y44" s="215" t="s">
        <v>178</v>
      </c>
      <c r="Z44" s="251"/>
      <c r="AA44" s="245"/>
      <c r="AB44" s="216" t="s">
        <v>100</v>
      </c>
      <c r="AC44" s="267"/>
      <c r="AD44" s="264"/>
      <c r="AE44" s="272"/>
      <c r="AF44" s="272"/>
      <c r="AG44" s="272"/>
      <c r="AH44" s="272"/>
      <c r="AI44" s="272"/>
      <c r="AJ44" s="273"/>
    </row>
    <row r="45" spans="1:37" s="50" customFormat="1" ht="13.5" customHeight="1" x14ac:dyDescent="0.2">
      <c r="A45" s="193">
        <v>12</v>
      </c>
      <c r="B45" s="218" t="s">
        <v>169</v>
      </c>
      <c r="C45" s="230" t="s">
        <v>95</v>
      </c>
      <c r="D45" s="220"/>
      <c r="E45" s="221"/>
      <c r="F45" s="221"/>
      <c r="G45" s="222"/>
      <c r="H45" s="244">
        <v>3</v>
      </c>
      <c r="I45" s="221"/>
      <c r="J45" s="221"/>
      <c r="K45" s="222"/>
      <c r="L45" s="224"/>
      <c r="M45" s="472">
        <f t="shared" ref="M45" si="98">N45/30</f>
        <v>9</v>
      </c>
      <c r="N45" s="258">
        <f>O45+T45</f>
        <v>270</v>
      </c>
      <c r="O45" s="259">
        <f t="shared" ref="O45" si="99">P45+Q45+R45+S45</f>
        <v>32</v>
      </c>
      <c r="P45" s="193">
        <v>6</v>
      </c>
      <c r="Q45" s="193"/>
      <c r="R45" s="193">
        <v>24</v>
      </c>
      <c r="S45" s="218">
        <v>2</v>
      </c>
      <c r="T45" s="260">
        <f>SUM(U46:AB46)</f>
        <v>238</v>
      </c>
      <c r="U45" s="194"/>
      <c r="V45" s="204">
        <v>20</v>
      </c>
      <c r="W45" s="225">
        <v>12</v>
      </c>
      <c r="X45" s="261"/>
      <c r="Y45" s="261"/>
      <c r="Z45" s="261"/>
      <c r="AA45" s="261"/>
      <c r="AB45" s="252"/>
      <c r="AC45" s="262">
        <f t="shared" ref="AC45" si="100">(U45+U46)/30</f>
        <v>0</v>
      </c>
      <c r="AD45" s="263">
        <f t="shared" ref="AD45" si="101">(V45+V46)/30</f>
        <v>4.5999999999999996</v>
      </c>
      <c r="AE45" s="264">
        <f t="shared" ref="AE45" si="102">(W45+W46)/30</f>
        <v>4.4000000000000004</v>
      </c>
      <c r="AF45" s="264">
        <f t="shared" ref="AF45" si="103">(X45+X46)/30</f>
        <v>0</v>
      </c>
      <c r="AG45" s="264">
        <f t="shared" ref="AG45" si="104">(Y45+Y46)/30</f>
        <v>0</v>
      </c>
      <c r="AH45" s="264">
        <f t="shared" ref="AH45" si="105">(Z45+Z46)/30</f>
        <v>0</v>
      </c>
      <c r="AI45" s="264">
        <f t="shared" ref="AI45" si="106">(AA45+AA46)/30</f>
        <v>0</v>
      </c>
      <c r="AJ45" s="265">
        <f t="shared" ref="AJ45" si="107">(AB45+AB46)/30</f>
        <v>0</v>
      </c>
      <c r="AK45" s="50" t="b">
        <f>P45+Q45+R45+S45=SUM(U45:AB45)</f>
        <v>1</v>
      </c>
    </row>
    <row r="46" spans="1:37" s="50" customFormat="1" ht="12.75" customHeight="1" x14ac:dyDescent="0.2">
      <c r="A46" s="203"/>
      <c r="B46" s="218"/>
      <c r="C46" s="237"/>
      <c r="D46" s="198"/>
      <c r="E46" s="199"/>
      <c r="F46" s="199"/>
      <c r="G46" s="200"/>
      <c r="H46" s="201"/>
      <c r="I46" s="199"/>
      <c r="J46" s="199"/>
      <c r="K46" s="200"/>
      <c r="L46" s="202"/>
      <c r="M46" s="478"/>
      <c r="N46" s="258"/>
      <c r="O46" s="258"/>
      <c r="P46" s="203"/>
      <c r="Q46" s="203"/>
      <c r="R46" s="203"/>
      <c r="S46" s="218"/>
      <c r="T46" s="260"/>
      <c r="U46" s="194"/>
      <c r="V46" s="204">
        <v>118</v>
      </c>
      <c r="W46" s="225">
        <v>120</v>
      </c>
      <c r="X46" s="261"/>
      <c r="Y46" s="261"/>
      <c r="Z46" s="261"/>
      <c r="AA46" s="261"/>
      <c r="AB46" s="205"/>
      <c r="AC46" s="267"/>
      <c r="AD46" s="264"/>
      <c r="AE46" s="264"/>
      <c r="AF46" s="264"/>
      <c r="AG46" s="264"/>
      <c r="AH46" s="264"/>
      <c r="AI46" s="264"/>
      <c r="AJ46" s="265"/>
    </row>
    <row r="47" spans="1:37" s="50" customFormat="1" ht="13.5" customHeight="1" x14ac:dyDescent="0.2">
      <c r="A47" s="229"/>
      <c r="B47" s="218"/>
      <c r="C47" s="243"/>
      <c r="D47" s="209"/>
      <c r="E47" s="210"/>
      <c r="F47" s="210"/>
      <c r="G47" s="211"/>
      <c r="H47" s="212"/>
      <c r="I47" s="210"/>
      <c r="J47" s="210"/>
      <c r="K47" s="211"/>
      <c r="L47" s="213"/>
      <c r="M47" s="480"/>
      <c r="N47" s="269"/>
      <c r="O47" s="269"/>
      <c r="P47" s="229"/>
      <c r="Q47" s="229"/>
      <c r="R47" s="229"/>
      <c r="S47" s="218"/>
      <c r="T47" s="270"/>
      <c r="U47" s="214"/>
      <c r="V47" s="215"/>
      <c r="W47" s="215" t="s">
        <v>178</v>
      </c>
      <c r="X47" s="261"/>
      <c r="Y47" s="261"/>
      <c r="Z47" s="261"/>
      <c r="AA47" s="261"/>
      <c r="AB47" s="253"/>
      <c r="AC47" s="267"/>
      <c r="AD47" s="264"/>
      <c r="AE47" s="272"/>
      <c r="AF47" s="272"/>
      <c r="AG47" s="272"/>
      <c r="AH47" s="272"/>
      <c r="AI47" s="272"/>
      <c r="AJ47" s="273"/>
    </row>
    <row r="48" spans="1:37" s="50" customFormat="1" ht="16.5" customHeight="1" x14ac:dyDescent="0.2">
      <c r="A48" s="193">
        <v>13</v>
      </c>
      <c r="B48" s="218" t="s">
        <v>170</v>
      </c>
      <c r="C48" s="230" t="s">
        <v>196</v>
      </c>
      <c r="D48" s="220"/>
      <c r="E48" s="221"/>
      <c r="F48" s="221"/>
      <c r="G48" s="222"/>
      <c r="H48" s="244">
        <v>2</v>
      </c>
      <c r="I48" s="221"/>
      <c r="J48" s="221"/>
      <c r="K48" s="222"/>
      <c r="L48" s="224"/>
      <c r="M48" s="472">
        <f t="shared" ref="M48" si="108">N48/30</f>
        <v>3</v>
      </c>
      <c r="N48" s="258">
        <f>O48+T48</f>
        <v>90</v>
      </c>
      <c r="O48" s="259">
        <f t="shared" ref="O48" si="109">P48+Q48+R48+S48</f>
        <v>10</v>
      </c>
      <c r="P48" s="193">
        <v>2</v>
      </c>
      <c r="Q48" s="193">
        <v>6</v>
      </c>
      <c r="R48" s="193"/>
      <c r="S48" s="193">
        <v>2</v>
      </c>
      <c r="T48" s="260">
        <f>SUM(U49:AB49)</f>
        <v>80</v>
      </c>
      <c r="U48" s="194"/>
      <c r="V48" s="233">
        <v>10</v>
      </c>
      <c r="W48" s="261"/>
      <c r="X48" s="261"/>
      <c r="Y48" s="261"/>
      <c r="Z48" s="261"/>
      <c r="AA48" s="261"/>
      <c r="AB48" s="252"/>
      <c r="AC48" s="262">
        <f t="shared" ref="AC48" si="110">(U48+U49)/30</f>
        <v>0</v>
      </c>
      <c r="AD48" s="263">
        <f t="shared" ref="AD48" si="111">(V48+V49)/30</f>
        <v>3</v>
      </c>
      <c r="AE48" s="264">
        <f t="shared" ref="AE48" si="112">(W48+W49)/30</f>
        <v>0</v>
      </c>
      <c r="AF48" s="264">
        <f t="shared" ref="AF48" si="113">(X48+X49)/30</f>
        <v>0</v>
      </c>
      <c r="AG48" s="264">
        <f t="shared" ref="AG48" si="114">(Y48+Y49)/30</f>
        <v>0</v>
      </c>
      <c r="AH48" s="264">
        <f t="shared" ref="AH48" si="115">(Z48+Z49)/30</f>
        <v>0</v>
      </c>
      <c r="AI48" s="264">
        <f t="shared" ref="AI48" si="116">(AA48+AA49)/30</f>
        <v>0</v>
      </c>
      <c r="AJ48" s="265">
        <f t="shared" ref="AJ48" si="117">(AB48+AB49)/30</f>
        <v>0</v>
      </c>
      <c r="AK48" s="50" t="b">
        <f>P48+Q48+R48+S48=SUM(U48:AB48)</f>
        <v>1</v>
      </c>
    </row>
    <row r="49" spans="1:44" s="50" customFormat="1" ht="12.75" customHeight="1" x14ac:dyDescent="0.2">
      <c r="A49" s="203"/>
      <c r="B49" s="218"/>
      <c r="C49" s="237"/>
      <c r="D49" s="198"/>
      <c r="E49" s="199"/>
      <c r="F49" s="199"/>
      <c r="G49" s="200"/>
      <c r="H49" s="201"/>
      <c r="I49" s="199"/>
      <c r="J49" s="199"/>
      <c r="K49" s="200"/>
      <c r="L49" s="202"/>
      <c r="M49" s="478"/>
      <c r="N49" s="258"/>
      <c r="O49" s="258"/>
      <c r="P49" s="203"/>
      <c r="Q49" s="203"/>
      <c r="R49" s="203"/>
      <c r="S49" s="203"/>
      <c r="T49" s="260"/>
      <c r="U49" s="194"/>
      <c r="V49" s="238">
        <v>80</v>
      </c>
      <c r="W49" s="261"/>
      <c r="X49" s="261"/>
      <c r="Y49" s="261"/>
      <c r="Z49" s="261"/>
      <c r="AA49" s="261"/>
      <c r="AB49" s="205"/>
      <c r="AC49" s="267"/>
      <c r="AD49" s="264"/>
      <c r="AE49" s="264"/>
      <c r="AF49" s="264"/>
      <c r="AG49" s="264"/>
      <c r="AH49" s="264"/>
      <c r="AI49" s="264"/>
      <c r="AJ49" s="265"/>
    </row>
    <row r="50" spans="1:44" s="50" customFormat="1" ht="13.5" customHeight="1" x14ac:dyDescent="0.2">
      <c r="A50" s="229"/>
      <c r="B50" s="218"/>
      <c r="C50" s="243"/>
      <c r="D50" s="209"/>
      <c r="E50" s="210"/>
      <c r="F50" s="210"/>
      <c r="G50" s="211"/>
      <c r="H50" s="212"/>
      <c r="I50" s="210"/>
      <c r="J50" s="210"/>
      <c r="K50" s="211"/>
      <c r="L50" s="213"/>
      <c r="M50" s="480"/>
      <c r="N50" s="269"/>
      <c r="O50" s="269"/>
      <c r="P50" s="229"/>
      <c r="Q50" s="229"/>
      <c r="R50" s="229"/>
      <c r="S50" s="229"/>
      <c r="T50" s="270"/>
      <c r="U50" s="247"/>
      <c r="V50" s="215" t="s">
        <v>178</v>
      </c>
      <c r="W50" s="261"/>
      <c r="X50" s="261"/>
      <c r="Y50" s="261"/>
      <c r="Z50" s="261"/>
      <c r="AA50" s="261"/>
      <c r="AB50" s="253"/>
      <c r="AC50" s="267"/>
      <c r="AD50" s="264"/>
      <c r="AE50" s="272"/>
      <c r="AF50" s="272"/>
      <c r="AG50" s="272"/>
      <c r="AH50" s="272"/>
      <c r="AI50" s="272"/>
      <c r="AJ50" s="273"/>
    </row>
    <row r="51" spans="1:44" s="50" customFormat="1" ht="12.75" customHeight="1" x14ac:dyDescent="0.2">
      <c r="A51" s="274">
        <v>14</v>
      </c>
      <c r="B51" s="218" t="s">
        <v>171</v>
      </c>
      <c r="C51" s="219" t="s">
        <v>72</v>
      </c>
      <c r="D51" s="220"/>
      <c r="E51" s="221"/>
      <c r="F51" s="221"/>
      <c r="G51" s="222"/>
      <c r="H51" s="244">
        <v>2</v>
      </c>
      <c r="I51" s="221"/>
      <c r="J51" s="221"/>
      <c r="K51" s="222"/>
      <c r="L51" s="224"/>
      <c r="M51" s="472">
        <f t="shared" ref="M51" si="118">N51/30</f>
        <v>3</v>
      </c>
      <c r="N51" s="258">
        <f>O51+T51</f>
        <v>90</v>
      </c>
      <c r="O51" s="259">
        <f t="shared" ref="O51" si="119">P51+Q51+R51+S51</f>
        <v>10</v>
      </c>
      <c r="P51" s="193">
        <v>2</v>
      </c>
      <c r="Q51" s="193">
        <v>6</v>
      </c>
      <c r="R51" s="193"/>
      <c r="S51" s="193">
        <v>2</v>
      </c>
      <c r="T51" s="260">
        <f>SUM(U52:AB52)</f>
        <v>80</v>
      </c>
      <c r="U51" s="194"/>
      <c r="V51" s="233">
        <v>10</v>
      </c>
      <c r="W51" s="225"/>
      <c r="X51" s="226"/>
      <c r="Y51" s="226"/>
      <c r="Z51" s="226"/>
      <c r="AA51" s="227"/>
      <c r="AB51" s="228"/>
      <c r="AC51" s="267">
        <f t="shared" ref="AC51" si="120">(U51+U52)/30</f>
        <v>0</v>
      </c>
      <c r="AD51" s="264">
        <f t="shared" ref="AD51" si="121">(V51+V52)/30</f>
        <v>3</v>
      </c>
      <c r="AE51" s="264">
        <f t="shared" ref="AE51" si="122">(W51+W52)/30</f>
        <v>0</v>
      </c>
      <c r="AF51" s="264">
        <f t="shared" ref="AF51" si="123">(X51+X52)/30</f>
        <v>0</v>
      </c>
      <c r="AG51" s="264">
        <f t="shared" ref="AG51" si="124">(Y51+Y52)/30</f>
        <v>0</v>
      </c>
      <c r="AH51" s="264">
        <f t="shared" ref="AH51" si="125">(Z51+Z52)/30</f>
        <v>0</v>
      </c>
      <c r="AI51" s="264">
        <f t="shared" ref="AI51" si="126">(AA51+AA52)/30</f>
        <v>0</v>
      </c>
      <c r="AJ51" s="265">
        <f t="shared" ref="AJ51" si="127">(AB51+AB52)/30</f>
        <v>0</v>
      </c>
      <c r="AK51" s="50" t="b">
        <f>P51+Q51+R51+S51=SUM(U51:AB51)</f>
        <v>1</v>
      </c>
    </row>
    <row r="52" spans="1:44" s="50" customFormat="1" ht="12.75" customHeight="1" x14ac:dyDescent="0.2">
      <c r="A52" s="185"/>
      <c r="B52" s="218"/>
      <c r="C52" s="187"/>
      <c r="D52" s="198"/>
      <c r="E52" s="199"/>
      <c r="F52" s="199"/>
      <c r="G52" s="200"/>
      <c r="H52" s="201"/>
      <c r="I52" s="199"/>
      <c r="J52" s="199"/>
      <c r="K52" s="200"/>
      <c r="L52" s="202"/>
      <c r="M52" s="478"/>
      <c r="N52" s="258"/>
      <c r="O52" s="258"/>
      <c r="P52" s="203"/>
      <c r="Q52" s="203"/>
      <c r="R52" s="203"/>
      <c r="S52" s="203"/>
      <c r="T52" s="260"/>
      <c r="U52" s="194"/>
      <c r="V52" s="238">
        <v>80</v>
      </c>
      <c r="W52" s="225"/>
      <c r="X52" s="204"/>
      <c r="Y52" s="204"/>
      <c r="Z52" s="204"/>
      <c r="AA52" s="217"/>
      <c r="AB52" s="205"/>
      <c r="AC52" s="267"/>
      <c r="AD52" s="264"/>
      <c r="AE52" s="264"/>
      <c r="AF52" s="264"/>
      <c r="AG52" s="264"/>
      <c r="AH52" s="264"/>
      <c r="AI52" s="264"/>
      <c r="AJ52" s="265"/>
    </row>
    <row r="53" spans="1:44" s="50" customFormat="1" ht="11.25" customHeight="1" x14ac:dyDescent="0.2">
      <c r="A53" s="206"/>
      <c r="B53" s="218"/>
      <c r="C53" s="208"/>
      <c r="D53" s="209"/>
      <c r="E53" s="210"/>
      <c r="F53" s="210"/>
      <c r="G53" s="211"/>
      <c r="H53" s="212"/>
      <c r="I53" s="210"/>
      <c r="J53" s="210"/>
      <c r="K53" s="211"/>
      <c r="L53" s="213"/>
      <c r="M53" s="480"/>
      <c r="N53" s="269"/>
      <c r="O53" s="269"/>
      <c r="P53" s="229"/>
      <c r="Q53" s="229"/>
      <c r="R53" s="229"/>
      <c r="S53" s="229"/>
      <c r="T53" s="270"/>
      <c r="U53" s="247"/>
      <c r="V53" s="215" t="s">
        <v>178</v>
      </c>
      <c r="W53" s="216"/>
      <c r="X53" s="204"/>
      <c r="Y53" s="204"/>
      <c r="Z53" s="204"/>
      <c r="AA53" s="217"/>
      <c r="AB53" s="205"/>
      <c r="AC53" s="267"/>
      <c r="AD53" s="264"/>
      <c r="AE53" s="264"/>
      <c r="AF53" s="264"/>
      <c r="AG53" s="264"/>
      <c r="AH53" s="264"/>
      <c r="AI53" s="264"/>
      <c r="AJ53" s="265"/>
    </row>
    <row r="54" spans="1:44" s="50" customFormat="1" ht="12.75" customHeight="1" x14ac:dyDescent="0.2">
      <c r="A54" s="185">
        <v>15</v>
      </c>
      <c r="B54" s="218" t="s">
        <v>172</v>
      </c>
      <c r="C54" s="187" t="s">
        <v>218</v>
      </c>
      <c r="D54" s="198"/>
      <c r="E54" s="199"/>
      <c r="F54" s="199"/>
      <c r="G54" s="200"/>
      <c r="H54" s="201">
        <v>2</v>
      </c>
      <c r="I54" s="199"/>
      <c r="J54" s="199"/>
      <c r="K54" s="200"/>
      <c r="L54" s="202"/>
      <c r="M54" s="472">
        <f t="shared" ref="M54" si="128">N54/30</f>
        <v>6</v>
      </c>
      <c r="N54" s="258">
        <f>O54+T54</f>
        <v>180</v>
      </c>
      <c r="O54" s="259">
        <f t="shared" ref="O54" si="129">P54+Q54+R54+S54</f>
        <v>20</v>
      </c>
      <c r="P54" s="193">
        <v>2</v>
      </c>
      <c r="Q54" s="193">
        <v>16</v>
      </c>
      <c r="R54" s="193"/>
      <c r="S54" s="193">
        <v>2</v>
      </c>
      <c r="T54" s="260">
        <f>SUM(U55:AB55)</f>
        <v>160</v>
      </c>
      <c r="U54" s="249"/>
      <c r="V54" s="232">
        <v>20</v>
      </c>
      <c r="W54" s="232"/>
      <c r="X54" s="275"/>
      <c r="Y54" s="232"/>
      <c r="Z54" s="232"/>
      <c r="AA54" s="232"/>
      <c r="AB54" s="252"/>
      <c r="AC54" s="267">
        <f t="shared" ref="AC54" si="130">(U54+U55)/30</f>
        <v>0</v>
      </c>
      <c r="AD54" s="264">
        <f t="shared" ref="AD54" si="131">(V54+V55)/30</f>
        <v>6</v>
      </c>
      <c r="AE54" s="264">
        <f t="shared" ref="AE54" si="132">(W54+W55)/30</f>
        <v>0</v>
      </c>
      <c r="AF54" s="264">
        <f t="shared" ref="AF54" si="133">(X54+X55)/30</f>
        <v>0</v>
      </c>
      <c r="AG54" s="264">
        <f t="shared" ref="AG54" si="134">(Y54+Y55)/30</f>
        <v>0</v>
      </c>
      <c r="AH54" s="264">
        <f t="shared" ref="AH54" si="135">(Z54+Z55)/30</f>
        <v>0</v>
      </c>
      <c r="AI54" s="264">
        <f t="shared" ref="AI54" si="136">(AA54+AA55)/30</f>
        <v>0</v>
      </c>
      <c r="AJ54" s="265">
        <f t="shared" ref="AJ54" si="137">(AB54+AB55)/30</f>
        <v>0</v>
      </c>
      <c r="AK54" s="50" t="b">
        <f>P54+Q54+R54+S54=SUM(U54:AB54)</f>
        <v>1</v>
      </c>
    </row>
    <row r="55" spans="1:44" s="50" customFormat="1" ht="12.75" customHeight="1" x14ac:dyDescent="0.2">
      <c r="A55" s="185"/>
      <c r="B55" s="218"/>
      <c r="C55" s="187"/>
      <c r="D55" s="198"/>
      <c r="E55" s="199"/>
      <c r="F55" s="199"/>
      <c r="G55" s="200"/>
      <c r="H55" s="201"/>
      <c r="I55" s="199"/>
      <c r="J55" s="199"/>
      <c r="K55" s="200"/>
      <c r="L55" s="202"/>
      <c r="M55" s="478"/>
      <c r="N55" s="258"/>
      <c r="O55" s="258"/>
      <c r="P55" s="203"/>
      <c r="Q55" s="203"/>
      <c r="R55" s="203"/>
      <c r="S55" s="203"/>
      <c r="T55" s="260"/>
      <c r="U55" s="194"/>
      <c r="V55" s="204">
        <v>160</v>
      </c>
      <c r="W55" s="204"/>
      <c r="X55" s="217"/>
      <c r="Y55" s="204"/>
      <c r="Z55" s="204"/>
      <c r="AA55" s="204"/>
      <c r="AB55" s="205"/>
      <c r="AC55" s="267"/>
      <c r="AD55" s="264"/>
      <c r="AE55" s="264"/>
      <c r="AF55" s="264"/>
      <c r="AG55" s="264"/>
      <c r="AH55" s="264"/>
      <c r="AI55" s="264"/>
      <c r="AJ55" s="265"/>
    </row>
    <row r="56" spans="1:44" s="50" customFormat="1" ht="10.5" customHeight="1" x14ac:dyDescent="0.2">
      <c r="A56" s="206"/>
      <c r="B56" s="218"/>
      <c r="C56" s="208"/>
      <c r="D56" s="209"/>
      <c r="E56" s="210"/>
      <c r="F56" s="210"/>
      <c r="G56" s="211"/>
      <c r="H56" s="212"/>
      <c r="I56" s="210"/>
      <c r="J56" s="210"/>
      <c r="K56" s="211"/>
      <c r="L56" s="213"/>
      <c r="M56" s="480"/>
      <c r="N56" s="269"/>
      <c r="O56" s="269"/>
      <c r="P56" s="229"/>
      <c r="Q56" s="229"/>
      <c r="R56" s="229"/>
      <c r="S56" s="229"/>
      <c r="T56" s="270"/>
      <c r="U56" s="214"/>
      <c r="V56" s="215" t="s">
        <v>178</v>
      </c>
      <c r="W56" s="215"/>
      <c r="X56" s="276"/>
      <c r="Y56" s="215"/>
      <c r="Z56" s="215"/>
      <c r="AA56" s="215"/>
      <c r="AB56" s="253"/>
      <c r="AC56" s="267"/>
      <c r="AD56" s="264"/>
      <c r="AE56" s="264"/>
      <c r="AF56" s="264"/>
      <c r="AG56" s="264"/>
      <c r="AH56" s="264"/>
      <c r="AI56" s="264"/>
      <c r="AJ56" s="265"/>
    </row>
    <row r="57" spans="1:44" s="50" customFormat="1" ht="10.5" hidden="1" customHeight="1" x14ac:dyDescent="0.2">
      <c r="A57" s="274"/>
      <c r="B57" s="277"/>
      <c r="C57" s="219"/>
      <c r="D57" s="220"/>
      <c r="E57" s="221"/>
      <c r="F57" s="221"/>
      <c r="G57" s="222"/>
      <c r="H57" s="244"/>
      <c r="I57" s="221"/>
      <c r="J57" s="221"/>
      <c r="K57" s="222"/>
      <c r="L57" s="224"/>
      <c r="M57" s="472"/>
      <c r="N57" s="258"/>
      <c r="O57" s="259"/>
      <c r="P57" s="193"/>
      <c r="Q57" s="193"/>
      <c r="R57" s="193"/>
      <c r="S57" s="218"/>
      <c r="T57" s="260"/>
      <c r="U57" s="194"/>
      <c r="V57" s="204"/>
      <c r="W57" s="225"/>
      <c r="X57" s="227"/>
      <c r="Y57" s="204"/>
      <c r="Z57" s="204"/>
      <c r="AA57" s="225"/>
      <c r="AB57" s="228"/>
      <c r="AC57" s="267"/>
      <c r="AD57" s="264"/>
      <c r="AE57" s="264"/>
      <c r="AF57" s="264"/>
      <c r="AG57" s="264">
        <f t="shared" ref="AG57:AJ57" si="138">(Y57+Y58)/30</f>
        <v>0</v>
      </c>
      <c r="AH57" s="264">
        <f t="shared" si="138"/>
        <v>0</v>
      </c>
      <c r="AI57" s="264">
        <f t="shared" si="138"/>
        <v>0</v>
      </c>
      <c r="AJ57" s="265">
        <f t="shared" si="138"/>
        <v>0</v>
      </c>
      <c r="AK57" s="50" t="b">
        <f>P57+Q57+R57+S57=SUM(U57:AB57)</f>
        <v>1</v>
      </c>
    </row>
    <row r="58" spans="1:44" s="50" customFormat="1" ht="10.5" hidden="1" customHeight="1" x14ac:dyDescent="0.2">
      <c r="A58" s="185"/>
      <c r="B58" s="278"/>
      <c r="C58" s="187"/>
      <c r="D58" s="198"/>
      <c r="E58" s="199"/>
      <c r="F58" s="199"/>
      <c r="G58" s="200"/>
      <c r="H58" s="201"/>
      <c r="I58" s="199"/>
      <c r="J58" s="199"/>
      <c r="K58" s="200"/>
      <c r="L58" s="202"/>
      <c r="M58" s="478"/>
      <c r="N58" s="258"/>
      <c r="O58" s="258"/>
      <c r="P58" s="203"/>
      <c r="Q58" s="203"/>
      <c r="R58" s="203"/>
      <c r="S58" s="218"/>
      <c r="T58" s="260"/>
      <c r="U58" s="194"/>
      <c r="V58" s="204"/>
      <c r="W58" s="225"/>
      <c r="X58" s="217"/>
      <c r="Y58" s="204"/>
      <c r="Z58" s="204"/>
      <c r="AA58" s="225"/>
      <c r="AB58" s="205"/>
      <c r="AC58" s="267"/>
      <c r="AD58" s="264"/>
      <c r="AE58" s="264"/>
      <c r="AF58" s="264"/>
      <c r="AG58" s="264"/>
      <c r="AH58" s="264"/>
      <c r="AI58" s="264"/>
      <c r="AJ58" s="265"/>
    </row>
    <row r="59" spans="1:44" s="50" customFormat="1" ht="2.25" customHeight="1" thickBot="1" x14ac:dyDescent="0.25">
      <c r="A59" s="206"/>
      <c r="B59" s="279"/>
      <c r="C59" s="208"/>
      <c r="D59" s="209"/>
      <c r="E59" s="210"/>
      <c r="F59" s="210"/>
      <c r="G59" s="211"/>
      <c r="H59" s="212"/>
      <c r="I59" s="210"/>
      <c r="J59" s="210"/>
      <c r="K59" s="211"/>
      <c r="L59" s="213"/>
      <c r="M59" s="480"/>
      <c r="N59" s="269"/>
      <c r="O59" s="269"/>
      <c r="P59" s="229"/>
      <c r="Q59" s="229"/>
      <c r="R59" s="229"/>
      <c r="S59" s="218"/>
      <c r="T59" s="270"/>
      <c r="U59" s="280"/>
      <c r="V59" s="281"/>
      <c r="W59" s="282"/>
      <c r="X59" s="283"/>
      <c r="Y59" s="281"/>
      <c r="Z59" s="281"/>
      <c r="AA59" s="282"/>
      <c r="AB59" s="284"/>
      <c r="AC59" s="285"/>
      <c r="AD59" s="272"/>
      <c r="AE59" s="272"/>
      <c r="AF59" s="272"/>
      <c r="AG59" s="272"/>
      <c r="AH59" s="272"/>
      <c r="AI59" s="272"/>
      <c r="AJ59" s="273"/>
    </row>
    <row r="60" spans="1:44" s="71" customFormat="1" ht="12" customHeight="1" thickBot="1" x14ac:dyDescent="0.25">
      <c r="A60" s="485" t="s">
        <v>175</v>
      </c>
      <c r="B60" s="486"/>
      <c r="C60" s="487"/>
      <c r="D60" s="488"/>
      <c r="E60" s="489"/>
      <c r="F60" s="489"/>
      <c r="G60" s="490"/>
      <c r="H60" s="491"/>
      <c r="I60" s="489"/>
      <c r="J60" s="489"/>
      <c r="K60" s="490"/>
      <c r="L60" s="399"/>
      <c r="M60" s="492">
        <f t="shared" ref="M60:T60" si="139">SUM(M12:M59)</f>
        <v>90</v>
      </c>
      <c r="N60" s="473">
        <f t="shared" si="139"/>
        <v>2700</v>
      </c>
      <c r="O60" s="473">
        <f t="shared" si="139"/>
        <v>342</v>
      </c>
      <c r="P60" s="473">
        <f t="shared" si="139"/>
        <v>40</v>
      </c>
      <c r="Q60" s="473">
        <f t="shared" si="139"/>
        <v>34</v>
      </c>
      <c r="R60" s="473">
        <f t="shared" si="139"/>
        <v>224</v>
      </c>
      <c r="S60" s="473">
        <f t="shared" si="139"/>
        <v>44</v>
      </c>
      <c r="T60" s="399">
        <f t="shared" si="139"/>
        <v>2358</v>
      </c>
      <c r="U60" s="493">
        <f>U12+U15+U18+U21+U24+U27+U30+U33+U36+U39+U42+U45+U48+U51+U54</f>
        <v>84</v>
      </c>
      <c r="V60" s="493">
        <f>V12+V15+V18+V21+V24+V27+V30+V33+V36+V39+V42+V45+V48+V51+V54</f>
        <v>126</v>
      </c>
      <c r="W60" s="493">
        <f t="shared" ref="W60:AB60" si="140">W12+W15+W18+W21+W24+W27+W30+W33+W36+W39+W42+W45+W48+W51+W54</f>
        <v>52</v>
      </c>
      <c r="X60" s="493">
        <f t="shared" si="140"/>
        <v>32</v>
      </c>
      <c r="Y60" s="493">
        <f t="shared" si="140"/>
        <v>18</v>
      </c>
      <c r="Z60" s="493">
        <f t="shared" si="140"/>
        <v>18</v>
      </c>
      <c r="AA60" s="493">
        <f t="shared" si="140"/>
        <v>6</v>
      </c>
      <c r="AB60" s="493">
        <f t="shared" si="140"/>
        <v>6</v>
      </c>
      <c r="AC60" s="494">
        <f t="shared" ref="AC60:AJ60" si="141">SUM(AC12:AC59)</f>
        <v>20.333333333333332</v>
      </c>
      <c r="AD60" s="495">
        <f t="shared" si="141"/>
        <v>33.533333333333331</v>
      </c>
      <c r="AE60" s="495">
        <f t="shared" si="141"/>
        <v>15.333333333333334</v>
      </c>
      <c r="AF60" s="495">
        <f t="shared" si="141"/>
        <v>8.0666666666666664</v>
      </c>
      <c r="AG60" s="495">
        <f t="shared" si="141"/>
        <v>4.4666666666666668</v>
      </c>
      <c r="AH60" s="495">
        <f t="shared" si="141"/>
        <v>6.0666666666666664</v>
      </c>
      <c r="AI60" s="495">
        <f t="shared" si="141"/>
        <v>1.1333333333333333</v>
      </c>
      <c r="AJ60" s="495">
        <f t="shared" si="141"/>
        <v>1.0666666666666667</v>
      </c>
      <c r="AK60" s="70" t="b">
        <f>(U60+U61)/30=AC60</f>
        <v>1</v>
      </c>
      <c r="AL60" s="70" t="b">
        <f>(V60+V61)/30=AD60</f>
        <v>1</v>
      </c>
      <c r="AM60" s="70" t="b">
        <f t="shared" ref="AM60" si="142">(W60+W61)/30=AE60</f>
        <v>1</v>
      </c>
      <c r="AN60" s="70" t="b">
        <f t="shared" ref="AN60" si="143">(X60+X61)/30=AF60</f>
        <v>1</v>
      </c>
      <c r="AO60" s="70" t="b">
        <f t="shared" ref="AO60" si="144">(Y60+Y61)/30=AG60</f>
        <v>1</v>
      </c>
      <c r="AP60" s="70" t="b">
        <f t="shared" ref="AP60" si="145">(Z60+Z61)/30=AH60</f>
        <v>1</v>
      </c>
      <c r="AQ60" s="70" t="b">
        <f t="shared" ref="AQ60" si="146">(AA60+AA61)/30=AI60</f>
        <v>1</v>
      </c>
      <c r="AR60" s="70" t="b">
        <f t="shared" ref="AR60" si="147">(AB60+AB61)/30=AJ60</f>
        <v>1</v>
      </c>
    </row>
    <row r="61" spans="1:44" s="71" customFormat="1" ht="13.5" customHeight="1" thickBot="1" x14ac:dyDescent="0.25">
      <c r="A61" s="496"/>
      <c r="B61" s="497"/>
      <c r="C61" s="498"/>
      <c r="D61" s="499"/>
      <c r="E61" s="500"/>
      <c r="F61" s="500"/>
      <c r="G61" s="501"/>
      <c r="H61" s="502"/>
      <c r="I61" s="500"/>
      <c r="J61" s="500"/>
      <c r="K61" s="501"/>
      <c r="L61" s="503"/>
      <c r="M61" s="504"/>
      <c r="N61" s="505"/>
      <c r="O61" s="505"/>
      <c r="P61" s="505"/>
      <c r="Q61" s="505"/>
      <c r="R61" s="505"/>
      <c r="S61" s="505"/>
      <c r="T61" s="503"/>
      <c r="U61" s="506">
        <f>U13+U16+U19+U22+U25+U28+U31+U34+U37+U40+U43+U46+U49+U52+U55</f>
        <v>526</v>
      </c>
      <c r="V61" s="507">
        <f>V13+V16+V19+V22+V25+V28+V31+V34+V37+V40+V43+V46+V49+V52+V55</f>
        <v>880</v>
      </c>
      <c r="W61" s="507">
        <f t="shared" ref="W61:AB61" si="148">W13+W16+W19+W22+W25+W28+W31+W34+W37+W40+W43+W46+W49+W52+W55</f>
        <v>408</v>
      </c>
      <c r="X61" s="507">
        <f t="shared" si="148"/>
        <v>210</v>
      </c>
      <c r="Y61" s="507">
        <f t="shared" si="148"/>
        <v>116</v>
      </c>
      <c r="Z61" s="507">
        <f t="shared" si="148"/>
        <v>164</v>
      </c>
      <c r="AA61" s="507">
        <f t="shared" si="148"/>
        <v>28</v>
      </c>
      <c r="AB61" s="508">
        <f t="shared" si="148"/>
        <v>26</v>
      </c>
      <c r="AC61" s="509"/>
      <c r="AD61" s="510"/>
      <c r="AE61" s="510"/>
      <c r="AF61" s="510"/>
      <c r="AG61" s="510"/>
      <c r="AH61" s="510"/>
      <c r="AI61" s="510"/>
      <c r="AJ61" s="510"/>
    </row>
    <row r="62" spans="1:44" s="59" customFormat="1" ht="10.5" customHeight="1" thickBot="1" x14ac:dyDescent="0.3">
      <c r="A62" s="286" t="s">
        <v>150</v>
      </c>
      <c r="B62" s="287"/>
      <c r="C62" s="287"/>
      <c r="D62" s="287"/>
      <c r="E62" s="287"/>
      <c r="F62" s="287"/>
      <c r="G62" s="287"/>
      <c r="H62" s="287"/>
      <c r="I62" s="287"/>
      <c r="J62" s="287"/>
      <c r="K62" s="287"/>
      <c r="L62" s="287"/>
      <c r="M62" s="288"/>
      <c r="N62" s="288"/>
      <c r="O62" s="288"/>
      <c r="P62" s="288"/>
      <c r="Q62" s="288"/>
      <c r="R62" s="288"/>
      <c r="S62" s="288"/>
      <c r="T62" s="288"/>
      <c r="U62" s="288"/>
      <c r="V62" s="288"/>
      <c r="W62" s="288"/>
      <c r="X62" s="288"/>
      <c r="Y62" s="288"/>
      <c r="Z62" s="288"/>
      <c r="AA62" s="288"/>
      <c r="AB62" s="288"/>
      <c r="AC62" s="288"/>
      <c r="AD62" s="288"/>
      <c r="AE62" s="288"/>
      <c r="AF62" s="288"/>
      <c r="AG62" s="288"/>
      <c r="AH62" s="288"/>
      <c r="AI62" s="288"/>
      <c r="AJ62" s="289"/>
      <c r="AK62" s="58"/>
      <c r="AL62" s="58"/>
      <c r="AM62" s="58"/>
      <c r="AN62" s="58"/>
      <c r="AO62" s="58"/>
      <c r="AP62" s="58"/>
      <c r="AQ62" s="58"/>
    </row>
    <row r="63" spans="1:44" s="52" customFormat="1" ht="10.5" customHeight="1" x14ac:dyDescent="0.2">
      <c r="A63" s="185">
        <v>16</v>
      </c>
      <c r="B63" s="186" t="s">
        <v>173</v>
      </c>
      <c r="C63" s="187" t="s">
        <v>73</v>
      </c>
      <c r="D63" s="188">
        <v>4</v>
      </c>
      <c r="E63" s="189"/>
      <c r="F63" s="189"/>
      <c r="G63" s="190"/>
      <c r="H63" s="191"/>
      <c r="I63" s="189"/>
      <c r="J63" s="189"/>
      <c r="K63" s="190"/>
      <c r="L63" s="192">
        <v>4</v>
      </c>
      <c r="M63" s="511">
        <f t="shared" ref="M63" si="149">N63/30</f>
        <v>10</v>
      </c>
      <c r="N63" s="403">
        <f>O63+T63</f>
        <v>300</v>
      </c>
      <c r="O63" s="473">
        <f t="shared" ref="O63" si="150">P63+Q63+R63+S63</f>
        <v>36</v>
      </c>
      <c r="P63" s="290">
        <v>6</v>
      </c>
      <c r="Q63" s="290">
        <v>10</v>
      </c>
      <c r="R63" s="290">
        <v>16</v>
      </c>
      <c r="S63" s="291">
        <v>4</v>
      </c>
      <c r="T63" s="512">
        <f>SUM(U64:AB64)</f>
        <v>264</v>
      </c>
      <c r="U63" s="233"/>
      <c r="V63" s="232"/>
      <c r="W63" s="292">
        <v>28</v>
      </c>
      <c r="X63" s="232">
        <v>8</v>
      </c>
      <c r="Y63" s="232"/>
      <c r="Z63" s="232"/>
      <c r="AA63" s="195"/>
      <c r="AB63" s="293"/>
      <c r="AC63" s="513">
        <f t="shared" ref="AC63:AJ63" si="151">(U63+U64)/30</f>
        <v>0</v>
      </c>
      <c r="AD63" s="476">
        <f t="shared" si="151"/>
        <v>0</v>
      </c>
      <c r="AE63" s="476">
        <f t="shared" si="151"/>
        <v>7.6</v>
      </c>
      <c r="AF63" s="476">
        <f t="shared" si="151"/>
        <v>2.4</v>
      </c>
      <c r="AG63" s="476">
        <f t="shared" si="151"/>
        <v>0</v>
      </c>
      <c r="AH63" s="476">
        <f t="shared" si="151"/>
        <v>0</v>
      </c>
      <c r="AI63" s="476">
        <f t="shared" si="151"/>
        <v>0</v>
      </c>
      <c r="AJ63" s="477">
        <f t="shared" si="151"/>
        <v>0</v>
      </c>
      <c r="AK63" s="52" t="b">
        <f>P63+Q63+R63+S63=SUM(U63:AB63)</f>
        <v>1</v>
      </c>
    </row>
    <row r="64" spans="1:44" s="52" customFormat="1" ht="10.5" customHeight="1" x14ac:dyDescent="0.2">
      <c r="A64" s="185"/>
      <c r="B64" s="186"/>
      <c r="C64" s="187"/>
      <c r="D64" s="198"/>
      <c r="E64" s="199"/>
      <c r="F64" s="199"/>
      <c r="G64" s="200"/>
      <c r="H64" s="201"/>
      <c r="I64" s="199"/>
      <c r="J64" s="199"/>
      <c r="K64" s="200"/>
      <c r="L64" s="202"/>
      <c r="M64" s="514"/>
      <c r="N64" s="413"/>
      <c r="O64" s="258"/>
      <c r="P64" s="218"/>
      <c r="Q64" s="218"/>
      <c r="R64" s="218"/>
      <c r="S64" s="203"/>
      <c r="T64" s="438"/>
      <c r="U64" s="238"/>
      <c r="V64" s="204"/>
      <c r="W64" s="225">
        <v>200</v>
      </c>
      <c r="X64" s="204">
        <v>64</v>
      </c>
      <c r="Y64" s="204"/>
      <c r="Z64" s="204"/>
      <c r="AA64" s="204"/>
      <c r="AB64" s="294"/>
      <c r="AC64" s="267"/>
      <c r="AD64" s="264"/>
      <c r="AE64" s="264"/>
      <c r="AF64" s="264"/>
      <c r="AG64" s="264"/>
      <c r="AH64" s="264"/>
      <c r="AI64" s="264"/>
      <c r="AJ64" s="265"/>
    </row>
    <row r="65" spans="1:43" s="52" customFormat="1" ht="10.5" customHeight="1" x14ac:dyDescent="0.2">
      <c r="A65" s="206"/>
      <c r="B65" s="207"/>
      <c r="C65" s="208"/>
      <c r="D65" s="209"/>
      <c r="E65" s="210"/>
      <c r="F65" s="210"/>
      <c r="G65" s="211"/>
      <c r="H65" s="212"/>
      <c r="I65" s="210"/>
      <c r="J65" s="210"/>
      <c r="K65" s="211"/>
      <c r="L65" s="213"/>
      <c r="M65" s="514"/>
      <c r="N65" s="413"/>
      <c r="O65" s="258"/>
      <c r="P65" s="218"/>
      <c r="Q65" s="218"/>
      <c r="R65" s="218"/>
      <c r="S65" s="203"/>
      <c r="T65" s="438"/>
      <c r="U65" s="238"/>
      <c r="V65" s="204"/>
      <c r="W65" s="204"/>
      <c r="X65" s="204" t="s">
        <v>242</v>
      </c>
      <c r="Y65" s="204"/>
      <c r="Z65" s="204"/>
      <c r="AA65" s="204"/>
      <c r="AB65" s="239"/>
      <c r="AC65" s="267"/>
      <c r="AD65" s="264"/>
      <c r="AE65" s="264"/>
      <c r="AF65" s="264"/>
      <c r="AG65" s="264"/>
      <c r="AH65" s="264"/>
      <c r="AI65" s="264"/>
      <c r="AJ65" s="265"/>
    </row>
    <row r="66" spans="1:43" s="54" customFormat="1" ht="10.5" customHeight="1" x14ac:dyDescent="0.2">
      <c r="A66" s="295">
        <v>17</v>
      </c>
      <c r="B66" s="296" t="s">
        <v>197</v>
      </c>
      <c r="C66" s="297" t="s">
        <v>99</v>
      </c>
      <c r="D66" s="220"/>
      <c r="E66" s="221"/>
      <c r="F66" s="221"/>
      <c r="G66" s="222"/>
      <c r="H66" s="244">
        <v>3</v>
      </c>
      <c r="I66" s="221"/>
      <c r="J66" s="221"/>
      <c r="K66" s="222"/>
      <c r="L66" s="298"/>
      <c r="M66" s="515">
        <f t="shared" ref="M66" si="152">N66/30</f>
        <v>6</v>
      </c>
      <c r="N66" s="362">
        <f t="shared" ref="N66" si="153">O66+T66</f>
        <v>180</v>
      </c>
      <c r="O66" s="362">
        <f t="shared" ref="O66" si="154">P66+Q66+R66+S66</f>
        <v>20</v>
      </c>
      <c r="P66" s="193">
        <v>2</v>
      </c>
      <c r="Q66" s="193">
        <v>10</v>
      </c>
      <c r="R66" s="193">
        <v>6</v>
      </c>
      <c r="S66" s="193">
        <v>2</v>
      </c>
      <c r="T66" s="363">
        <f t="shared" ref="T66" si="155">SUM(U67:AB67)</f>
        <v>160</v>
      </c>
      <c r="U66" s="299"/>
      <c r="V66" s="225"/>
      <c r="W66" s="232">
        <v>20</v>
      </c>
      <c r="X66" s="225"/>
      <c r="Y66" s="225"/>
      <c r="Z66" s="225"/>
      <c r="AA66" s="300"/>
      <c r="AB66" s="300"/>
      <c r="AC66" s="516">
        <f t="shared" ref="AC66:AJ66" si="156">(U66+U67)/30</f>
        <v>0</v>
      </c>
      <c r="AD66" s="382">
        <f t="shared" si="156"/>
        <v>0</v>
      </c>
      <c r="AE66" s="382">
        <f t="shared" si="156"/>
        <v>6</v>
      </c>
      <c r="AF66" s="382">
        <f t="shared" si="156"/>
        <v>0</v>
      </c>
      <c r="AG66" s="382">
        <f t="shared" si="156"/>
        <v>0</v>
      </c>
      <c r="AH66" s="382">
        <f t="shared" si="156"/>
        <v>0</v>
      </c>
      <c r="AI66" s="382">
        <f t="shared" si="156"/>
        <v>0</v>
      </c>
      <c r="AJ66" s="383">
        <f t="shared" si="156"/>
        <v>0</v>
      </c>
      <c r="AK66" s="52" t="b">
        <f>P66+Q66+R66+S66=SUM(U66:AB66)</f>
        <v>1</v>
      </c>
      <c r="AL66" s="53"/>
      <c r="AM66" s="53"/>
      <c r="AN66" s="53"/>
      <c r="AO66" s="53"/>
      <c r="AP66" s="53"/>
      <c r="AQ66" s="53"/>
    </row>
    <row r="67" spans="1:43" s="54" customFormat="1" ht="10.5" customHeight="1" x14ac:dyDescent="0.25">
      <c r="A67" s="301"/>
      <c r="B67" s="186"/>
      <c r="C67" s="297"/>
      <c r="D67" s="198"/>
      <c r="E67" s="199"/>
      <c r="F67" s="199"/>
      <c r="G67" s="200"/>
      <c r="H67" s="201"/>
      <c r="I67" s="199"/>
      <c r="J67" s="199"/>
      <c r="K67" s="200"/>
      <c r="L67" s="302"/>
      <c r="M67" s="515"/>
      <c r="N67" s="362"/>
      <c r="O67" s="362"/>
      <c r="P67" s="203"/>
      <c r="Q67" s="203"/>
      <c r="R67" s="203"/>
      <c r="S67" s="203"/>
      <c r="T67" s="369"/>
      <c r="U67" s="303"/>
      <c r="V67" s="225"/>
      <c r="W67" s="204">
        <v>160</v>
      </c>
      <c r="X67" s="225"/>
      <c r="Y67" s="225"/>
      <c r="Z67" s="225"/>
      <c r="AA67" s="304"/>
      <c r="AB67" s="304"/>
      <c r="AC67" s="516"/>
      <c r="AD67" s="382"/>
      <c r="AE67" s="382"/>
      <c r="AF67" s="382"/>
      <c r="AG67" s="382"/>
      <c r="AH67" s="382"/>
      <c r="AI67" s="382"/>
      <c r="AJ67" s="383"/>
      <c r="AK67" s="53"/>
      <c r="AL67" s="53"/>
      <c r="AM67" s="53"/>
      <c r="AN67" s="53"/>
      <c r="AO67" s="53"/>
      <c r="AP67" s="53"/>
      <c r="AQ67" s="53"/>
    </row>
    <row r="68" spans="1:43" s="54" customFormat="1" ht="10.5" customHeight="1" x14ac:dyDescent="0.25">
      <c r="A68" s="305"/>
      <c r="B68" s="207"/>
      <c r="C68" s="306"/>
      <c r="D68" s="209"/>
      <c r="E68" s="210"/>
      <c r="F68" s="210"/>
      <c r="G68" s="211"/>
      <c r="H68" s="212"/>
      <c r="I68" s="210"/>
      <c r="J68" s="210"/>
      <c r="K68" s="211"/>
      <c r="L68" s="307"/>
      <c r="M68" s="515"/>
      <c r="N68" s="362"/>
      <c r="O68" s="362"/>
      <c r="P68" s="229"/>
      <c r="Q68" s="229"/>
      <c r="R68" s="229"/>
      <c r="S68" s="229"/>
      <c r="T68" s="376"/>
      <c r="U68" s="303"/>
      <c r="V68" s="225"/>
      <c r="W68" s="215" t="s">
        <v>178</v>
      </c>
      <c r="X68" s="215"/>
      <c r="Y68" s="225"/>
      <c r="Z68" s="215"/>
      <c r="AA68" s="304"/>
      <c r="AB68" s="304"/>
      <c r="AC68" s="516"/>
      <c r="AD68" s="382"/>
      <c r="AE68" s="382"/>
      <c r="AF68" s="382"/>
      <c r="AG68" s="382"/>
      <c r="AH68" s="382"/>
      <c r="AI68" s="382"/>
      <c r="AJ68" s="383"/>
      <c r="AK68" s="53"/>
      <c r="AL68" s="53"/>
      <c r="AM68" s="53"/>
      <c r="AN68" s="53"/>
      <c r="AO68" s="53"/>
      <c r="AP68" s="53"/>
      <c r="AQ68" s="53"/>
    </row>
    <row r="69" spans="1:43" s="54" customFormat="1" ht="10.5" customHeight="1" x14ac:dyDescent="0.2">
      <c r="A69" s="295">
        <f t="shared" ref="A69" si="157">1+A66</f>
        <v>18</v>
      </c>
      <c r="B69" s="296" t="s">
        <v>198</v>
      </c>
      <c r="C69" s="297" t="s">
        <v>102</v>
      </c>
      <c r="D69" s="220">
        <v>3</v>
      </c>
      <c r="E69" s="221"/>
      <c r="F69" s="221"/>
      <c r="G69" s="222"/>
      <c r="H69" s="244"/>
      <c r="I69" s="221"/>
      <c r="J69" s="221"/>
      <c r="K69" s="222"/>
      <c r="L69" s="298"/>
      <c r="M69" s="515">
        <f t="shared" ref="M69" si="158">N69/30</f>
        <v>6</v>
      </c>
      <c r="N69" s="362">
        <f t="shared" ref="N69" si="159">O69+T69</f>
        <v>180</v>
      </c>
      <c r="O69" s="362">
        <f t="shared" ref="O69" si="160">P69+Q69+R69+S69</f>
        <v>20</v>
      </c>
      <c r="P69" s="193">
        <v>2</v>
      </c>
      <c r="Q69" s="193">
        <v>8</v>
      </c>
      <c r="R69" s="193">
        <v>6</v>
      </c>
      <c r="S69" s="193">
        <v>4</v>
      </c>
      <c r="T69" s="363">
        <f t="shared" ref="T69" si="161">SUM(U70:AB70)</f>
        <v>160</v>
      </c>
      <c r="U69" s="299"/>
      <c r="V69" s="225"/>
      <c r="W69" s="232">
        <v>20</v>
      </c>
      <c r="X69" s="225"/>
      <c r="Y69" s="225"/>
      <c r="Z69" s="225"/>
      <c r="AA69" s="300"/>
      <c r="AB69" s="300"/>
      <c r="AC69" s="516">
        <f t="shared" ref="AC69" si="162">(U69+U70)/30</f>
        <v>0</v>
      </c>
      <c r="AD69" s="382">
        <f t="shared" ref="AD69" si="163">(V69+V70)/30</f>
        <v>0</v>
      </c>
      <c r="AE69" s="382">
        <f t="shared" ref="AE69" si="164">(W69+W70)/30</f>
        <v>6</v>
      </c>
      <c r="AF69" s="382">
        <f t="shared" ref="AF69" si="165">(X69+X70)/30</f>
        <v>0</v>
      </c>
      <c r="AG69" s="382">
        <f t="shared" ref="AG69" si="166">(Y69+Y70)/30</f>
        <v>0</v>
      </c>
      <c r="AH69" s="382">
        <f t="shared" ref="AH69" si="167">(Z69+Z70)/30</f>
        <v>0</v>
      </c>
      <c r="AI69" s="382">
        <f t="shared" ref="AI69" si="168">(AA69+AA70)/30</f>
        <v>0</v>
      </c>
      <c r="AJ69" s="383">
        <f t="shared" ref="AJ69" si="169">(AB69+AB70)/30</f>
        <v>0</v>
      </c>
      <c r="AK69" s="52" t="b">
        <f>P69+Q69+R69+S69=SUM(U69:AB69)</f>
        <v>1</v>
      </c>
      <c r="AL69" s="53"/>
      <c r="AM69" s="53"/>
      <c r="AN69" s="53"/>
      <c r="AO69" s="53"/>
      <c r="AP69" s="53"/>
      <c r="AQ69" s="53"/>
    </row>
    <row r="70" spans="1:43" s="54" customFormat="1" ht="10.5" customHeight="1" x14ac:dyDescent="0.25">
      <c r="A70" s="301"/>
      <c r="B70" s="186"/>
      <c r="C70" s="297"/>
      <c r="D70" s="198"/>
      <c r="E70" s="199"/>
      <c r="F70" s="199"/>
      <c r="G70" s="200"/>
      <c r="H70" s="201"/>
      <c r="I70" s="199"/>
      <c r="J70" s="199"/>
      <c r="K70" s="200"/>
      <c r="L70" s="302"/>
      <c r="M70" s="515"/>
      <c r="N70" s="362"/>
      <c r="O70" s="362"/>
      <c r="P70" s="203"/>
      <c r="Q70" s="203"/>
      <c r="R70" s="203"/>
      <c r="S70" s="203"/>
      <c r="T70" s="369"/>
      <c r="U70" s="303"/>
      <c r="V70" s="225"/>
      <c r="W70" s="204">
        <v>160</v>
      </c>
      <c r="X70" s="225"/>
      <c r="Y70" s="225"/>
      <c r="Z70" s="225"/>
      <c r="AA70" s="304"/>
      <c r="AB70" s="304"/>
      <c r="AC70" s="516"/>
      <c r="AD70" s="382"/>
      <c r="AE70" s="382"/>
      <c r="AF70" s="382"/>
      <c r="AG70" s="382"/>
      <c r="AH70" s="382"/>
      <c r="AI70" s="382"/>
      <c r="AJ70" s="383"/>
      <c r="AK70" s="53"/>
      <c r="AL70" s="53"/>
      <c r="AM70" s="53"/>
      <c r="AN70" s="53"/>
      <c r="AO70" s="53"/>
      <c r="AP70" s="53"/>
      <c r="AQ70" s="53"/>
    </row>
    <row r="71" spans="1:43" s="54" customFormat="1" ht="10.5" customHeight="1" x14ac:dyDescent="0.25">
      <c r="A71" s="305"/>
      <c r="B71" s="207"/>
      <c r="C71" s="306"/>
      <c r="D71" s="209"/>
      <c r="E71" s="210"/>
      <c r="F71" s="210"/>
      <c r="G71" s="211"/>
      <c r="H71" s="212"/>
      <c r="I71" s="210"/>
      <c r="J71" s="210"/>
      <c r="K71" s="211"/>
      <c r="L71" s="307"/>
      <c r="M71" s="515"/>
      <c r="N71" s="362"/>
      <c r="O71" s="362"/>
      <c r="P71" s="229"/>
      <c r="Q71" s="229"/>
      <c r="R71" s="229"/>
      <c r="S71" s="229"/>
      <c r="T71" s="376"/>
      <c r="U71" s="303"/>
      <c r="V71" s="225"/>
      <c r="W71" s="216" t="s">
        <v>100</v>
      </c>
      <c r="X71" s="225"/>
      <c r="Y71" s="216"/>
      <c r="Z71" s="225"/>
      <c r="AA71" s="304"/>
      <c r="AB71" s="304"/>
      <c r="AC71" s="516"/>
      <c r="AD71" s="382"/>
      <c r="AE71" s="382"/>
      <c r="AF71" s="382"/>
      <c r="AG71" s="382"/>
      <c r="AH71" s="382"/>
      <c r="AI71" s="382"/>
      <c r="AJ71" s="383"/>
      <c r="AK71" s="53"/>
      <c r="AL71" s="53"/>
      <c r="AM71" s="53"/>
      <c r="AN71" s="53"/>
      <c r="AO71" s="53"/>
      <c r="AP71" s="53"/>
      <c r="AQ71" s="53"/>
    </row>
    <row r="72" spans="1:43" s="54" customFormat="1" ht="10.5" customHeight="1" x14ac:dyDescent="0.2">
      <c r="A72" s="295">
        <f t="shared" ref="A72" si="170">1+A69</f>
        <v>19</v>
      </c>
      <c r="B72" s="296" t="s">
        <v>199</v>
      </c>
      <c r="C72" s="297" t="s">
        <v>74</v>
      </c>
      <c r="D72" s="220">
        <v>5</v>
      </c>
      <c r="E72" s="221"/>
      <c r="F72" s="221"/>
      <c r="G72" s="222"/>
      <c r="H72" s="244"/>
      <c r="I72" s="221"/>
      <c r="J72" s="221"/>
      <c r="K72" s="222"/>
      <c r="L72" s="298">
        <v>5</v>
      </c>
      <c r="M72" s="360">
        <f t="shared" ref="M72" si="171">N72/30</f>
        <v>8</v>
      </c>
      <c r="N72" s="361">
        <f>O72+T72</f>
        <v>240</v>
      </c>
      <c r="O72" s="362">
        <f t="shared" ref="O72" si="172">P72+Q72+R72+S72</f>
        <v>28</v>
      </c>
      <c r="P72" s="308">
        <v>6</v>
      </c>
      <c r="Q72" s="308">
        <v>12</v>
      </c>
      <c r="R72" s="308">
        <v>6</v>
      </c>
      <c r="S72" s="218">
        <v>4</v>
      </c>
      <c r="T72" s="363">
        <f t="shared" ref="T72" si="173">SUM(U73:AB73)</f>
        <v>212</v>
      </c>
      <c r="U72" s="299"/>
      <c r="V72" s="225"/>
      <c r="W72" s="225"/>
      <c r="X72" s="225"/>
      <c r="Y72" s="225">
        <v>28</v>
      </c>
      <c r="Z72" s="225"/>
      <c r="AA72" s="225"/>
      <c r="AB72" s="300"/>
      <c r="AC72" s="517">
        <f t="shared" ref="AC72:AJ72" si="174">(U72+U73)/30</f>
        <v>0</v>
      </c>
      <c r="AD72" s="518">
        <f t="shared" si="174"/>
        <v>0</v>
      </c>
      <c r="AE72" s="518">
        <f t="shared" si="174"/>
        <v>0</v>
      </c>
      <c r="AF72" s="518">
        <f t="shared" si="174"/>
        <v>0</v>
      </c>
      <c r="AG72" s="518">
        <f t="shared" si="174"/>
        <v>8</v>
      </c>
      <c r="AH72" s="518">
        <f t="shared" si="174"/>
        <v>0</v>
      </c>
      <c r="AI72" s="519">
        <f t="shared" si="174"/>
        <v>0</v>
      </c>
      <c r="AJ72" s="520">
        <f t="shared" si="174"/>
        <v>0</v>
      </c>
      <c r="AK72" s="52" t="b">
        <f>P72+Q72+R72+S72=SUM(U72:AB72)</f>
        <v>1</v>
      </c>
      <c r="AL72" s="53"/>
      <c r="AM72" s="53"/>
      <c r="AN72" s="53"/>
      <c r="AO72" s="53"/>
      <c r="AP72" s="53"/>
      <c r="AQ72" s="53"/>
    </row>
    <row r="73" spans="1:43" s="54" customFormat="1" ht="10.5" customHeight="1" x14ac:dyDescent="0.25">
      <c r="A73" s="301"/>
      <c r="B73" s="186"/>
      <c r="C73" s="297"/>
      <c r="D73" s="198"/>
      <c r="E73" s="199"/>
      <c r="F73" s="199"/>
      <c r="G73" s="200"/>
      <c r="H73" s="201"/>
      <c r="I73" s="199"/>
      <c r="J73" s="199"/>
      <c r="K73" s="200"/>
      <c r="L73" s="302"/>
      <c r="M73" s="367"/>
      <c r="N73" s="368"/>
      <c r="O73" s="362"/>
      <c r="P73" s="309"/>
      <c r="Q73" s="309"/>
      <c r="R73" s="309"/>
      <c r="S73" s="218"/>
      <c r="T73" s="369"/>
      <c r="U73" s="303"/>
      <c r="V73" s="225"/>
      <c r="W73" s="225"/>
      <c r="X73" s="204"/>
      <c r="Y73" s="225">
        <v>212</v>
      </c>
      <c r="Z73" s="225"/>
      <c r="AA73" s="225"/>
      <c r="AB73" s="304"/>
      <c r="AC73" s="521"/>
      <c r="AD73" s="522"/>
      <c r="AE73" s="522"/>
      <c r="AF73" s="522"/>
      <c r="AG73" s="522"/>
      <c r="AH73" s="522"/>
      <c r="AI73" s="523"/>
      <c r="AJ73" s="524"/>
      <c r="AK73" s="53"/>
      <c r="AL73" s="53"/>
      <c r="AM73" s="53"/>
      <c r="AN73" s="53"/>
      <c r="AO73" s="53"/>
      <c r="AP73" s="53"/>
      <c r="AQ73" s="53"/>
    </row>
    <row r="74" spans="1:43" s="54" customFormat="1" ht="10.5" customHeight="1" x14ac:dyDescent="0.25">
      <c r="A74" s="305"/>
      <c r="B74" s="207"/>
      <c r="C74" s="306"/>
      <c r="D74" s="209"/>
      <c r="E74" s="210"/>
      <c r="F74" s="210"/>
      <c r="G74" s="211"/>
      <c r="H74" s="212"/>
      <c r="I74" s="210"/>
      <c r="J74" s="210"/>
      <c r="K74" s="211"/>
      <c r="L74" s="307"/>
      <c r="M74" s="374"/>
      <c r="N74" s="375"/>
      <c r="O74" s="362"/>
      <c r="P74" s="310"/>
      <c r="Q74" s="310"/>
      <c r="R74" s="310"/>
      <c r="S74" s="218"/>
      <c r="T74" s="376"/>
      <c r="U74" s="303"/>
      <c r="V74" s="225"/>
      <c r="W74" s="225"/>
      <c r="X74" s="225"/>
      <c r="Y74" s="204" t="s">
        <v>242</v>
      </c>
      <c r="Z74" s="216"/>
      <c r="AA74" s="225"/>
      <c r="AB74" s="304"/>
      <c r="AC74" s="525"/>
      <c r="AD74" s="526"/>
      <c r="AE74" s="526"/>
      <c r="AF74" s="526"/>
      <c r="AG74" s="526"/>
      <c r="AH74" s="526"/>
      <c r="AI74" s="527"/>
      <c r="AJ74" s="528"/>
      <c r="AK74" s="53"/>
      <c r="AL74" s="53"/>
      <c r="AM74" s="53"/>
      <c r="AN74" s="53"/>
      <c r="AO74" s="53"/>
      <c r="AP74" s="53"/>
      <c r="AQ74" s="53"/>
    </row>
    <row r="75" spans="1:43" s="54" customFormat="1" ht="10.5" customHeight="1" x14ac:dyDescent="0.2">
      <c r="A75" s="295">
        <f t="shared" ref="A75" si="175">1+A72</f>
        <v>20</v>
      </c>
      <c r="B75" s="296" t="s">
        <v>200</v>
      </c>
      <c r="C75" s="297" t="s">
        <v>76</v>
      </c>
      <c r="D75" s="220"/>
      <c r="E75" s="221"/>
      <c r="F75" s="221"/>
      <c r="G75" s="222"/>
      <c r="H75" s="244">
        <v>5</v>
      </c>
      <c r="I75" s="221"/>
      <c r="J75" s="221"/>
      <c r="K75" s="222"/>
      <c r="L75" s="298"/>
      <c r="M75" s="515">
        <f>N75/30</f>
        <v>6</v>
      </c>
      <c r="N75" s="362">
        <f t="shared" ref="N75" si="176">O75+T75</f>
        <v>180</v>
      </c>
      <c r="O75" s="362">
        <f t="shared" ref="O75" si="177">P75+Q75+R75+S75</f>
        <v>20</v>
      </c>
      <c r="P75" s="193">
        <v>2</v>
      </c>
      <c r="Q75" s="193">
        <v>10</v>
      </c>
      <c r="R75" s="193">
        <v>6</v>
      </c>
      <c r="S75" s="193">
        <v>2</v>
      </c>
      <c r="T75" s="363">
        <f>SUM(U76:AB76)</f>
        <v>160</v>
      </c>
      <c r="U75" s="299"/>
      <c r="V75" s="225"/>
      <c r="W75" s="225"/>
      <c r="X75" s="225"/>
      <c r="Y75" s="232">
        <v>20</v>
      </c>
      <c r="Z75" s="225"/>
      <c r="AA75" s="300"/>
      <c r="AB75" s="300"/>
      <c r="AC75" s="516">
        <f t="shared" ref="AC75:AJ75" si="178">(U75+U76)/30</f>
        <v>0</v>
      </c>
      <c r="AD75" s="382">
        <f t="shared" si="178"/>
        <v>0</v>
      </c>
      <c r="AE75" s="382">
        <f t="shared" si="178"/>
        <v>0</v>
      </c>
      <c r="AF75" s="382">
        <f t="shared" si="178"/>
        <v>0</v>
      </c>
      <c r="AG75" s="382">
        <f t="shared" si="178"/>
        <v>6</v>
      </c>
      <c r="AH75" s="382">
        <f t="shared" si="178"/>
        <v>0</v>
      </c>
      <c r="AI75" s="382">
        <f t="shared" si="178"/>
        <v>0</v>
      </c>
      <c r="AJ75" s="383">
        <f t="shared" si="178"/>
        <v>0</v>
      </c>
      <c r="AK75" s="52" t="b">
        <f>P75+Q75+R75+S75=SUM(U75:AB75)</f>
        <v>1</v>
      </c>
      <c r="AL75" s="53"/>
      <c r="AM75" s="53"/>
      <c r="AN75" s="53"/>
      <c r="AO75" s="53"/>
      <c r="AP75" s="53"/>
      <c r="AQ75" s="53"/>
    </row>
    <row r="76" spans="1:43" s="54" customFormat="1" ht="10.5" customHeight="1" x14ac:dyDescent="0.25">
      <c r="A76" s="301"/>
      <c r="B76" s="186"/>
      <c r="C76" s="297"/>
      <c r="D76" s="198"/>
      <c r="E76" s="199"/>
      <c r="F76" s="199"/>
      <c r="G76" s="200"/>
      <c r="H76" s="201"/>
      <c r="I76" s="199"/>
      <c r="J76" s="199"/>
      <c r="K76" s="200"/>
      <c r="L76" s="302"/>
      <c r="M76" s="515"/>
      <c r="N76" s="362"/>
      <c r="O76" s="362"/>
      <c r="P76" s="203"/>
      <c r="Q76" s="203"/>
      <c r="R76" s="203"/>
      <c r="S76" s="203"/>
      <c r="T76" s="369"/>
      <c r="U76" s="303"/>
      <c r="V76" s="225"/>
      <c r="W76" s="225"/>
      <c r="X76" s="225"/>
      <c r="Y76" s="204">
        <v>160</v>
      </c>
      <c r="Z76" s="225"/>
      <c r="AA76" s="304"/>
      <c r="AB76" s="304"/>
      <c r="AC76" s="516"/>
      <c r="AD76" s="382"/>
      <c r="AE76" s="382"/>
      <c r="AF76" s="382"/>
      <c r="AG76" s="382"/>
      <c r="AH76" s="382"/>
      <c r="AI76" s="382"/>
      <c r="AJ76" s="383"/>
      <c r="AK76" s="53"/>
      <c r="AL76" s="53"/>
      <c r="AM76" s="53"/>
      <c r="AN76" s="53"/>
      <c r="AO76" s="53"/>
      <c r="AP76" s="53"/>
      <c r="AQ76" s="53"/>
    </row>
    <row r="77" spans="1:43" s="54" customFormat="1" ht="10.5" customHeight="1" x14ac:dyDescent="0.25">
      <c r="A77" s="305"/>
      <c r="B77" s="207"/>
      <c r="C77" s="306"/>
      <c r="D77" s="209"/>
      <c r="E77" s="210"/>
      <c r="F77" s="210"/>
      <c r="G77" s="211"/>
      <c r="H77" s="212"/>
      <c r="I77" s="210"/>
      <c r="J77" s="210"/>
      <c r="K77" s="211"/>
      <c r="L77" s="307"/>
      <c r="M77" s="515"/>
      <c r="N77" s="362"/>
      <c r="O77" s="362"/>
      <c r="P77" s="229"/>
      <c r="Q77" s="229"/>
      <c r="R77" s="229"/>
      <c r="S77" s="229"/>
      <c r="T77" s="376"/>
      <c r="U77" s="311"/>
      <c r="V77" s="312"/>
      <c r="W77" s="312"/>
      <c r="X77" s="312"/>
      <c r="Y77" s="215" t="s">
        <v>178</v>
      </c>
      <c r="Z77" s="215"/>
      <c r="AA77" s="313"/>
      <c r="AB77" s="313"/>
      <c r="AC77" s="516"/>
      <c r="AD77" s="382"/>
      <c r="AE77" s="382"/>
      <c r="AF77" s="382"/>
      <c r="AG77" s="382"/>
      <c r="AH77" s="382"/>
      <c r="AI77" s="382"/>
      <c r="AJ77" s="383"/>
      <c r="AK77" s="53"/>
      <c r="AL77" s="53"/>
      <c r="AM77" s="53"/>
      <c r="AN77" s="53"/>
      <c r="AO77" s="53"/>
      <c r="AP77" s="53"/>
      <c r="AQ77" s="53"/>
    </row>
    <row r="78" spans="1:43" s="52" customFormat="1" ht="10.5" customHeight="1" x14ac:dyDescent="0.2">
      <c r="A78" s="295">
        <f t="shared" ref="A78" si="179">1+A75</f>
        <v>21</v>
      </c>
      <c r="B78" s="296" t="s">
        <v>201</v>
      </c>
      <c r="C78" s="219" t="s">
        <v>77</v>
      </c>
      <c r="D78" s="198"/>
      <c r="E78" s="199"/>
      <c r="F78" s="199"/>
      <c r="G78" s="200"/>
      <c r="H78" s="393">
        <v>1</v>
      </c>
      <c r="I78" s="199"/>
      <c r="J78" s="199"/>
      <c r="K78" s="200"/>
      <c r="L78" s="202"/>
      <c r="M78" s="529">
        <f t="shared" ref="M78" si="180">N78/30</f>
        <v>8</v>
      </c>
      <c r="N78" s="269">
        <f>O78+T78</f>
        <v>240</v>
      </c>
      <c r="O78" s="413">
        <f t="shared" ref="O78" si="181">P78+Q78+R78+S78</f>
        <v>28</v>
      </c>
      <c r="P78" s="308">
        <v>6</v>
      </c>
      <c r="Q78" s="308">
        <v>12</v>
      </c>
      <c r="R78" s="308">
        <v>8</v>
      </c>
      <c r="S78" s="218">
        <v>2</v>
      </c>
      <c r="T78" s="446">
        <f>SUM(U79:AB79)</f>
        <v>212</v>
      </c>
      <c r="U78" s="238"/>
      <c r="V78" s="204"/>
      <c r="W78" s="225"/>
      <c r="X78" s="204"/>
      <c r="Y78" s="204"/>
      <c r="Z78" s="225">
        <v>28</v>
      </c>
      <c r="AA78" s="204"/>
      <c r="AB78" s="294"/>
      <c r="AC78" s="267">
        <f t="shared" ref="AC78:AJ78" si="182">(U78+U79)/30</f>
        <v>0</v>
      </c>
      <c r="AD78" s="264">
        <f t="shared" si="182"/>
        <v>0</v>
      </c>
      <c r="AE78" s="264">
        <f t="shared" si="182"/>
        <v>0</v>
      </c>
      <c r="AF78" s="264">
        <f t="shared" si="182"/>
        <v>0</v>
      </c>
      <c r="AG78" s="264">
        <f t="shared" si="182"/>
        <v>0</v>
      </c>
      <c r="AH78" s="264">
        <f t="shared" si="182"/>
        <v>8</v>
      </c>
      <c r="AI78" s="264">
        <f t="shared" si="182"/>
        <v>0</v>
      </c>
      <c r="AJ78" s="265">
        <f t="shared" si="182"/>
        <v>0</v>
      </c>
      <c r="AK78" s="52" t="b">
        <f>P78+Q78+R78+S78=SUM(U78:AB78)</f>
        <v>1</v>
      </c>
    </row>
    <row r="79" spans="1:43" s="52" customFormat="1" ht="10.5" customHeight="1" x14ac:dyDescent="0.2">
      <c r="A79" s="301"/>
      <c r="B79" s="186"/>
      <c r="C79" s="187"/>
      <c r="D79" s="198"/>
      <c r="E79" s="199"/>
      <c r="F79" s="199"/>
      <c r="G79" s="200"/>
      <c r="H79" s="393"/>
      <c r="I79" s="199"/>
      <c r="J79" s="199"/>
      <c r="K79" s="200"/>
      <c r="L79" s="202"/>
      <c r="M79" s="482"/>
      <c r="N79" s="413"/>
      <c r="O79" s="413"/>
      <c r="P79" s="309"/>
      <c r="Q79" s="309"/>
      <c r="R79" s="309"/>
      <c r="S79" s="218"/>
      <c r="T79" s="438"/>
      <c r="U79" s="238"/>
      <c r="V79" s="204"/>
      <c r="W79" s="225"/>
      <c r="X79" s="204"/>
      <c r="Y79" s="204"/>
      <c r="Z79" s="225">
        <v>212</v>
      </c>
      <c r="AA79" s="204"/>
      <c r="AB79" s="294"/>
      <c r="AC79" s="267"/>
      <c r="AD79" s="264"/>
      <c r="AE79" s="264"/>
      <c r="AF79" s="264"/>
      <c r="AG79" s="264"/>
      <c r="AH79" s="264"/>
      <c r="AI79" s="264"/>
      <c r="AJ79" s="265"/>
    </row>
    <row r="80" spans="1:43" s="52" customFormat="1" ht="12.75" customHeight="1" x14ac:dyDescent="0.2">
      <c r="A80" s="305"/>
      <c r="B80" s="207"/>
      <c r="C80" s="208"/>
      <c r="D80" s="209"/>
      <c r="E80" s="210"/>
      <c r="F80" s="210"/>
      <c r="G80" s="211"/>
      <c r="H80" s="394"/>
      <c r="I80" s="210"/>
      <c r="J80" s="210"/>
      <c r="K80" s="211"/>
      <c r="L80" s="213"/>
      <c r="M80" s="483"/>
      <c r="N80" s="413"/>
      <c r="O80" s="413"/>
      <c r="P80" s="310"/>
      <c r="Q80" s="310"/>
      <c r="R80" s="310"/>
      <c r="S80" s="218"/>
      <c r="T80" s="438"/>
      <c r="U80" s="238"/>
      <c r="V80" s="204"/>
      <c r="W80" s="225"/>
      <c r="X80" s="204"/>
      <c r="Y80" s="204"/>
      <c r="Z80" s="215" t="s">
        <v>178</v>
      </c>
      <c r="AA80" s="314"/>
      <c r="AB80" s="239"/>
      <c r="AC80" s="267"/>
      <c r="AD80" s="264"/>
      <c r="AE80" s="264"/>
      <c r="AF80" s="264"/>
      <c r="AG80" s="264"/>
      <c r="AH80" s="264"/>
      <c r="AI80" s="264"/>
      <c r="AJ80" s="265"/>
    </row>
    <row r="81" spans="1:43" s="54" customFormat="1" ht="10.5" customHeight="1" x14ac:dyDescent="0.2">
      <c r="A81" s="295">
        <f t="shared" ref="A81" si="183">1+A78</f>
        <v>22</v>
      </c>
      <c r="B81" s="296" t="s">
        <v>202</v>
      </c>
      <c r="C81" s="297" t="s">
        <v>101</v>
      </c>
      <c r="D81" s="220"/>
      <c r="E81" s="221"/>
      <c r="F81" s="221"/>
      <c r="G81" s="222"/>
      <c r="H81" s="201">
        <v>7</v>
      </c>
      <c r="I81" s="199"/>
      <c r="J81" s="199"/>
      <c r="K81" s="200"/>
      <c r="L81" s="302"/>
      <c r="M81" s="374">
        <f t="shared" ref="M81" si="184">N81/30</f>
        <v>8</v>
      </c>
      <c r="N81" s="375">
        <f>O81+T81</f>
        <v>240</v>
      </c>
      <c r="O81" s="375">
        <f t="shared" ref="O81" si="185">P81+Q81+R81+S81</f>
        <v>28</v>
      </c>
      <c r="P81" s="308">
        <v>6</v>
      </c>
      <c r="Q81" s="308">
        <v>12</v>
      </c>
      <c r="R81" s="308">
        <v>8</v>
      </c>
      <c r="S81" s="218">
        <v>2</v>
      </c>
      <c r="T81" s="369">
        <f>SUM(U82:AB82)</f>
        <v>212</v>
      </c>
      <c r="U81" s="315"/>
      <c r="V81" s="292"/>
      <c r="W81" s="292"/>
      <c r="X81" s="292"/>
      <c r="Y81" s="292"/>
      <c r="Z81" s="292"/>
      <c r="AA81" s="225">
        <v>28</v>
      </c>
      <c r="AB81" s="316"/>
      <c r="AC81" s="525">
        <f t="shared" ref="AC81:AJ81" si="186">(U81+U82)/30</f>
        <v>0</v>
      </c>
      <c r="AD81" s="526">
        <f t="shared" si="186"/>
        <v>0</v>
      </c>
      <c r="AE81" s="526">
        <f t="shared" si="186"/>
        <v>0</v>
      </c>
      <c r="AF81" s="526">
        <f t="shared" si="186"/>
        <v>0</v>
      </c>
      <c r="AG81" s="526">
        <f t="shared" si="186"/>
        <v>0</v>
      </c>
      <c r="AH81" s="526">
        <f t="shared" si="186"/>
        <v>0</v>
      </c>
      <c r="AI81" s="526">
        <f t="shared" si="186"/>
        <v>8</v>
      </c>
      <c r="AJ81" s="528">
        <f t="shared" si="186"/>
        <v>0</v>
      </c>
      <c r="AK81" s="52" t="b">
        <f>P81+Q81+R81+S81=SUM(U81:AB81)</f>
        <v>1</v>
      </c>
      <c r="AL81" s="53"/>
      <c r="AM81" s="53"/>
      <c r="AN81" s="53"/>
      <c r="AO81" s="53"/>
      <c r="AP81" s="53"/>
      <c r="AQ81" s="53"/>
    </row>
    <row r="82" spans="1:43" s="54" customFormat="1" ht="10.5" customHeight="1" x14ac:dyDescent="0.25">
      <c r="A82" s="301"/>
      <c r="B82" s="186"/>
      <c r="C82" s="297"/>
      <c r="D82" s="198"/>
      <c r="E82" s="199"/>
      <c r="F82" s="199"/>
      <c r="G82" s="200"/>
      <c r="H82" s="201"/>
      <c r="I82" s="199"/>
      <c r="J82" s="199"/>
      <c r="K82" s="200"/>
      <c r="L82" s="302"/>
      <c r="M82" s="515"/>
      <c r="N82" s="362"/>
      <c r="O82" s="362"/>
      <c r="P82" s="309"/>
      <c r="Q82" s="309"/>
      <c r="R82" s="309"/>
      <c r="S82" s="218"/>
      <c r="T82" s="369"/>
      <c r="U82" s="303"/>
      <c r="V82" s="225"/>
      <c r="W82" s="225"/>
      <c r="X82" s="225"/>
      <c r="Y82" s="225"/>
      <c r="Z82" s="225"/>
      <c r="AA82" s="225">
        <v>212</v>
      </c>
      <c r="AB82" s="304"/>
      <c r="AC82" s="516"/>
      <c r="AD82" s="382"/>
      <c r="AE82" s="382"/>
      <c r="AF82" s="382"/>
      <c r="AG82" s="382"/>
      <c r="AH82" s="382"/>
      <c r="AI82" s="382"/>
      <c r="AJ82" s="383"/>
      <c r="AK82" s="53"/>
      <c r="AL82" s="53"/>
      <c r="AM82" s="53"/>
      <c r="AN82" s="53"/>
      <c r="AO82" s="53"/>
      <c r="AP82" s="53"/>
      <c r="AQ82" s="53"/>
    </row>
    <row r="83" spans="1:43" s="54" customFormat="1" ht="10.5" customHeight="1" x14ac:dyDescent="0.25">
      <c r="A83" s="305"/>
      <c r="B83" s="207"/>
      <c r="C83" s="306"/>
      <c r="D83" s="209"/>
      <c r="E83" s="210"/>
      <c r="F83" s="210"/>
      <c r="G83" s="211"/>
      <c r="H83" s="212"/>
      <c r="I83" s="210"/>
      <c r="J83" s="210"/>
      <c r="K83" s="211"/>
      <c r="L83" s="307"/>
      <c r="M83" s="515"/>
      <c r="N83" s="362"/>
      <c r="O83" s="362"/>
      <c r="P83" s="310"/>
      <c r="Q83" s="310"/>
      <c r="R83" s="310"/>
      <c r="S83" s="218"/>
      <c r="T83" s="376"/>
      <c r="U83" s="303"/>
      <c r="V83" s="225"/>
      <c r="W83" s="225"/>
      <c r="X83" s="225"/>
      <c r="Y83" s="225"/>
      <c r="Z83" s="225"/>
      <c r="AA83" s="215" t="s">
        <v>178</v>
      </c>
      <c r="AB83" s="215"/>
      <c r="AC83" s="516"/>
      <c r="AD83" s="382"/>
      <c r="AE83" s="382"/>
      <c r="AF83" s="382"/>
      <c r="AG83" s="382"/>
      <c r="AH83" s="382"/>
      <c r="AI83" s="382"/>
      <c r="AJ83" s="383"/>
      <c r="AK83" s="53"/>
      <c r="AL83" s="53"/>
      <c r="AM83" s="53"/>
      <c r="AN83" s="53"/>
      <c r="AO83" s="53"/>
      <c r="AP83" s="53"/>
      <c r="AQ83" s="53"/>
    </row>
    <row r="84" spans="1:43" s="54" customFormat="1" ht="10.5" customHeight="1" x14ac:dyDescent="0.2">
      <c r="A84" s="295">
        <f t="shared" ref="A84" si="187">1+A81</f>
        <v>23</v>
      </c>
      <c r="B84" s="296" t="s">
        <v>203</v>
      </c>
      <c r="C84" s="297" t="s">
        <v>140</v>
      </c>
      <c r="D84" s="220"/>
      <c r="E84" s="221"/>
      <c r="F84" s="221"/>
      <c r="G84" s="222"/>
      <c r="H84" s="244">
        <v>8</v>
      </c>
      <c r="I84" s="221"/>
      <c r="J84" s="221"/>
      <c r="K84" s="222"/>
      <c r="L84" s="298"/>
      <c r="M84" s="360">
        <f t="shared" ref="M84" si="188">N84/30</f>
        <v>6</v>
      </c>
      <c r="N84" s="361">
        <f>O84+T84</f>
        <v>180</v>
      </c>
      <c r="O84" s="362">
        <f t="shared" ref="O84" si="189">P84+Q84+R84+S84</f>
        <v>20</v>
      </c>
      <c r="P84" s="193">
        <v>2</v>
      </c>
      <c r="Q84" s="193">
        <v>10</v>
      </c>
      <c r="R84" s="193">
        <v>6</v>
      </c>
      <c r="S84" s="193">
        <v>2</v>
      </c>
      <c r="T84" s="363">
        <f t="shared" ref="T84" si="190">SUM(U85:AB85)</f>
        <v>160</v>
      </c>
      <c r="U84" s="317"/>
      <c r="V84" s="225"/>
      <c r="W84" s="225"/>
      <c r="X84" s="225"/>
      <c r="Y84" s="225"/>
      <c r="Z84" s="225"/>
      <c r="AA84" s="232"/>
      <c r="AB84" s="232">
        <v>20</v>
      </c>
      <c r="AC84" s="517">
        <f t="shared" ref="AC84:AJ84" si="191">(U84+U85)/30</f>
        <v>0</v>
      </c>
      <c r="AD84" s="518">
        <f t="shared" si="191"/>
        <v>0</v>
      </c>
      <c r="AE84" s="518">
        <f t="shared" si="191"/>
        <v>0</v>
      </c>
      <c r="AF84" s="518">
        <f t="shared" si="191"/>
        <v>0</v>
      </c>
      <c r="AG84" s="518">
        <f t="shared" si="191"/>
        <v>0</v>
      </c>
      <c r="AH84" s="518">
        <f t="shared" si="191"/>
        <v>0</v>
      </c>
      <c r="AI84" s="519">
        <f t="shared" si="191"/>
        <v>0</v>
      </c>
      <c r="AJ84" s="520">
        <f t="shared" si="191"/>
        <v>6</v>
      </c>
      <c r="AK84" s="52" t="b">
        <f>P84+Q84+R84+S84=SUM(U84:AB84)</f>
        <v>1</v>
      </c>
      <c r="AL84" s="53"/>
      <c r="AM84" s="53"/>
      <c r="AN84" s="53"/>
      <c r="AO84" s="53"/>
      <c r="AP84" s="53"/>
      <c r="AQ84" s="53"/>
    </row>
    <row r="85" spans="1:43" s="54" customFormat="1" ht="10.5" customHeight="1" x14ac:dyDescent="0.25">
      <c r="A85" s="301"/>
      <c r="B85" s="186"/>
      <c r="C85" s="297"/>
      <c r="D85" s="198"/>
      <c r="E85" s="199"/>
      <c r="F85" s="199"/>
      <c r="G85" s="200"/>
      <c r="H85" s="201"/>
      <c r="I85" s="199"/>
      <c r="J85" s="199"/>
      <c r="K85" s="200"/>
      <c r="L85" s="302"/>
      <c r="M85" s="367"/>
      <c r="N85" s="368"/>
      <c r="O85" s="362"/>
      <c r="P85" s="203"/>
      <c r="Q85" s="203"/>
      <c r="R85" s="203"/>
      <c r="S85" s="203"/>
      <c r="T85" s="369"/>
      <c r="U85" s="318"/>
      <c r="V85" s="225"/>
      <c r="W85" s="225"/>
      <c r="X85" s="225"/>
      <c r="Y85" s="225"/>
      <c r="Z85" s="225"/>
      <c r="AA85" s="204"/>
      <c r="AB85" s="204">
        <v>160</v>
      </c>
      <c r="AC85" s="521"/>
      <c r="AD85" s="522"/>
      <c r="AE85" s="522"/>
      <c r="AF85" s="522"/>
      <c r="AG85" s="522"/>
      <c r="AH85" s="522"/>
      <c r="AI85" s="523"/>
      <c r="AJ85" s="524"/>
      <c r="AK85" s="53"/>
      <c r="AL85" s="53"/>
      <c r="AM85" s="53"/>
      <c r="AN85" s="53"/>
      <c r="AO85" s="53"/>
      <c r="AP85" s="53"/>
      <c r="AQ85" s="53"/>
    </row>
    <row r="86" spans="1:43" s="54" customFormat="1" ht="10.5" customHeight="1" x14ac:dyDescent="0.25">
      <c r="A86" s="305"/>
      <c r="B86" s="207"/>
      <c r="C86" s="306"/>
      <c r="D86" s="209"/>
      <c r="E86" s="210"/>
      <c r="F86" s="210"/>
      <c r="G86" s="211"/>
      <c r="H86" s="212"/>
      <c r="I86" s="210"/>
      <c r="J86" s="210"/>
      <c r="K86" s="211"/>
      <c r="L86" s="307"/>
      <c r="M86" s="374"/>
      <c r="N86" s="375"/>
      <c r="O86" s="362"/>
      <c r="P86" s="229"/>
      <c r="Q86" s="229"/>
      <c r="R86" s="229"/>
      <c r="S86" s="229"/>
      <c r="T86" s="376"/>
      <c r="U86" s="318"/>
      <c r="V86" s="225"/>
      <c r="W86" s="225"/>
      <c r="X86" s="225"/>
      <c r="Y86" s="225"/>
      <c r="Z86" s="225"/>
      <c r="AA86" s="215"/>
      <c r="AB86" s="215" t="s">
        <v>178</v>
      </c>
      <c r="AC86" s="525"/>
      <c r="AD86" s="526"/>
      <c r="AE86" s="526"/>
      <c r="AF86" s="526"/>
      <c r="AG86" s="526"/>
      <c r="AH86" s="526"/>
      <c r="AI86" s="527"/>
      <c r="AJ86" s="528"/>
      <c r="AK86" s="53"/>
      <c r="AL86" s="53"/>
      <c r="AM86" s="53"/>
      <c r="AN86" s="53"/>
      <c r="AO86" s="53"/>
      <c r="AP86" s="53"/>
      <c r="AQ86" s="53"/>
    </row>
    <row r="87" spans="1:43" s="54" customFormat="1" ht="10.5" customHeight="1" x14ac:dyDescent="0.2">
      <c r="A87" s="295">
        <f t="shared" ref="A87" si="192">1+A84</f>
        <v>24</v>
      </c>
      <c r="B87" s="296" t="s">
        <v>204</v>
      </c>
      <c r="C87" s="297" t="s">
        <v>96</v>
      </c>
      <c r="D87" s="220"/>
      <c r="E87" s="221"/>
      <c r="F87" s="221"/>
      <c r="G87" s="222"/>
      <c r="H87" s="244">
        <v>8</v>
      </c>
      <c r="I87" s="221"/>
      <c r="J87" s="221"/>
      <c r="K87" s="222"/>
      <c r="L87" s="298"/>
      <c r="M87" s="515">
        <f t="shared" ref="M87" si="193">N87/30</f>
        <v>6</v>
      </c>
      <c r="N87" s="362">
        <f t="shared" ref="N87" si="194">O87+T87</f>
        <v>180</v>
      </c>
      <c r="O87" s="362">
        <f t="shared" ref="O87" si="195">P87+Q87+R87+S87</f>
        <v>20</v>
      </c>
      <c r="P87" s="193">
        <v>2</v>
      </c>
      <c r="Q87" s="193">
        <v>10</v>
      </c>
      <c r="R87" s="193">
        <v>6</v>
      </c>
      <c r="S87" s="193">
        <v>2</v>
      </c>
      <c r="T87" s="363">
        <f t="shared" ref="T87" si="196">SUM(U88:AB88)</f>
        <v>160</v>
      </c>
      <c r="U87" s="299"/>
      <c r="V87" s="225"/>
      <c r="W87" s="225"/>
      <c r="X87" s="225"/>
      <c r="Y87" s="225"/>
      <c r="Z87" s="225"/>
      <c r="AA87" s="232"/>
      <c r="AB87" s="232">
        <v>20</v>
      </c>
      <c r="AC87" s="516">
        <f t="shared" ref="AC87:AJ87" si="197">(U87+U88)/30</f>
        <v>0</v>
      </c>
      <c r="AD87" s="382">
        <f t="shared" si="197"/>
        <v>0</v>
      </c>
      <c r="AE87" s="382">
        <f t="shared" si="197"/>
        <v>0</v>
      </c>
      <c r="AF87" s="382">
        <f t="shared" si="197"/>
        <v>0</v>
      </c>
      <c r="AG87" s="382">
        <f t="shared" si="197"/>
        <v>0</v>
      </c>
      <c r="AH87" s="382">
        <f t="shared" si="197"/>
        <v>0</v>
      </c>
      <c r="AI87" s="382">
        <f t="shared" si="197"/>
        <v>0</v>
      </c>
      <c r="AJ87" s="383">
        <f t="shared" si="197"/>
        <v>6</v>
      </c>
      <c r="AK87" s="52" t="b">
        <f>P87+Q87+R87+S87=SUM(U87:AB87)</f>
        <v>1</v>
      </c>
      <c r="AL87" s="53"/>
      <c r="AM87" s="53"/>
      <c r="AN87" s="53"/>
      <c r="AO87" s="53"/>
      <c r="AP87" s="53"/>
      <c r="AQ87" s="53"/>
    </row>
    <row r="88" spans="1:43" s="54" customFormat="1" ht="10.5" customHeight="1" x14ac:dyDescent="0.25">
      <c r="A88" s="301"/>
      <c r="B88" s="186"/>
      <c r="C88" s="297"/>
      <c r="D88" s="198"/>
      <c r="E88" s="199"/>
      <c r="F88" s="199"/>
      <c r="G88" s="200"/>
      <c r="H88" s="201"/>
      <c r="I88" s="199"/>
      <c r="J88" s="199"/>
      <c r="K88" s="200"/>
      <c r="L88" s="302"/>
      <c r="M88" s="515"/>
      <c r="N88" s="362"/>
      <c r="O88" s="362"/>
      <c r="P88" s="203"/>
      <c r="Q88" s="203"/>
      <c r="R88" s="203"/>
      <c r="S88" s="203"/>
      <c r="T88" s="369"/>
      <c r="U88" s="303"/>
      <c r="V88" s="225"/>
      <c r="W88" s="225"/>
      <c r="X88" s="225"/>
      <c r="Y88" s="225"/>
      <c r="Z88" s="225"/>
      <c r="AA88" s="204"/>
      <c r="AB88" s="204">
        <v>160</v>
      </c>
      <c r="AC88" s="516"/>
      <c r="AD88" s="382"/>
      <c r="AE88" s="382"/>
      <c r="AF88" s="382"/>
      <c r="AG88" s="382"/>
      <c r="AH88" s="382"/>
      <c r="AI88" s="382"/>
      <c r="AJ88" s="383"/>
      <c r="AK88" s="53"/>
      <c r="AL88" s="53"/>
      <c r="AM88" s="53"/>
      <c r="AN88" s="53"/>
      <c r="AO88" s="53"/>
      <c r="AP88" s="53"/>
      <c r="AQ88" s="53"/>
    </row>
    <row r="89" spans="1:43" s="54" customFormat="1" ht="10.5" customHeight="1" x14ac:dyDescent="0.25">
      <c r="A89" s="305"/>
      <c r="B89" s="207"/>
      <c r="C89" s="306"/>
      <c r="D89" s="209"/>
      <c r="E89" s="210"/>
      <c r="F89" s="210"/>
      <c r="G89" s="211"/>
      <c r="H89" s="212"/>
      <c r="I89" s="210"/>
      <c r="J89" s="210"/>
      <c r="K89" s="211"/>
      <c r="L89" s="307"/>
      <c r="M89" s="515"/>
      <c r="N89" s="362"/>
      <c r="O89" s="362"/>
      <c r="P89" s="229"/>
      <c r="Q89" s="229"/>
      <c r="R89" s="229"/>
      <c r="S89" s="229"/>
      <c r="T89" s="376"/>
      <c r="U89" s="303"/>
      <c r="V89" s="225"/>
      <c r="W89" s="225"/>
      <c r="X89" s="225"/>
      <c r="Y89" s="225"/>
      <c r="Z89" s="225"/>
      <c r="AA89" s="215"/>
      <c r="AB89" s="215" t="s">
        <v>178</v>
      </c>
      <c r="AC89" s="516"/>
      <c r="AD89" s="382"/>
      <c r="AE89" s="382"/>
      <c r="AF89" s="382"/>
      <c r="AG89" s="382"/>
      <c r="AH89" s="382"/>
      <c r="AI89" s="382"/>
      <c r="AJ89" s="383"/>
      <c r="AK89" s="53"/>
      <c r="AL89" s="53"/>
      <c r="AM89" s="53"/>
      <c r="AN89" s="53"/>
      <c r="AO89" s="53"/>
      <c r="AP89" s="53"/>
      <c r="AQ89" s="53"/>
    </row>
    <row r="90" spans="1:43" s="52" customFormat="1" ht="10.5" customHeight="1" x14ac:dyDescent="0.2">
      <c r="A90" s="295">
        <f t="shared" ref="A90" si="198">1+A87</f>
        <v>25</v>
      </c>
      <c r="B90" s="296" t="s">
        <v>205</v>
      </c>
      <c r="C90" s="297" t="s">
        <v>75</v>
      </c>
      <c r="D90" s="220">
        <v>8</v>
      </c>
      <c r="E90" s="221"/>
      <c r="F90" s="221"/>
      <c r="G90" s="222"/>
      <c r="H90" s="244"/>
      <c r="I90" s="221"/>
      <c r="J90" s="221"/>
      <c r="K90" s="222"/>
      <c r="L90" s="298"/>
      <c r="M90" s="360">
        <f t="shared" ref="M90" si="199">N90/30</f>
        <v>8</v>
      </c>
      <c r="N90" s="361">
        <f>O90+T90</f>
        <v>240</v>
      </c>
      <c r="O90" s="362">
        <f t="shared" ref="O90" si="200">P90+Q90+R90+S90</f>
        <v>28</v>
      </c>
      <c r="P90" s="308">
        <v>6</v>
      </c>
      <c r="Q90" s="308">
        <v>12</v>
      </c>
      <c r="R90" s="308">
        <v>6</v>
      </c>
      <c r="S90" s="218">
        <v>4</v>
      </c>
      <c r="T90" s="363">
        <f t="shared" ref="T90" si="201">SUM(U91:AB91)</f>
        <v>212</v>
      </c>
      <c r="U90" s="299"/>
      <c r="V90" s="225"/>
      <c r="W90" s="225"/>
      <c r="X90" s="225"/>
      <c r="Y90" s="225"/>
      <c r="Z90" s="225"/>
      <c r="AA90" s="225"/>
      <c r="AB90" s="225">
        <v>28</v>
      </c>
      <c r="AC90" s="517">
        <f t="shared" ref="AC90" si="202">(U90+U91)/30</f>
        <v>0</v>
      </c>
      <c r="AD90" s="518">
        <f t="shared" ref="AD90" si="203">(V90+V91)/30</f>
        <v>0</v>
      </c>
      <c r="AE90" s="518">
        <f t="shared" ref="AE90" si="204">(W90+W91)/30</f>
        <v>0</v>
      </c>
      <c r="AF90" s="518">
        <f t="shared" ref="AF90" si="205">(X90+X91)/30</f>
        <v>0</v>
      </c>
      <c r="AG90" s="518">
        <f t="shared" ref="AG90" si="206">(Y90+Y91)/30</f>
        <v>0</v>
      </c>
      <c r="AH90" s="518">
        <f t="shared" ref="AH90" si="207">(Z90+Z91)/30</f>
        <v>0</v>
      </c>
      <c r="AI90" s="519">
        <f t="shared" ref="AI90" si="208">(AA90+AA91)/30</f>
        <v>0</v>
      </c>
      <c r="AJ90" s="520">
        <f t="shared" ref="AJ90" si="209">(AB90+AB91)/30</f>
        <v>8</v>
      </c>
      <c r="AK90" s="52" t="b">
        <f>P90+Q90+R90+S90=SUM(U90:AB90)</f>
        <v>1</v>
      </c>
    </row>
    <row r="91" spans="1:43" s="52" customFormat="1" ht="10.5" customHeight="1" x14ac:dyDescent="0.2">
      <c r="A91" s="301"/>
      <c r="B91" s="186"/>
      <c r="C91" s="297"/>
      <c r="D91" s="198"/>
      <c r="E91" s="199"/>
      <c r="F91" s="199"/>
      <c r="G91" s="200"/>
      <c r="H91" s="201"/>
      <c r="I91" s="199"/>
      <c r="J91" s="199"/>
      <c r="K91" s="200"/>
      <c r="L91" s="302"/>
      <c r="M91" s="367"/>
      <c r="N91" s="368"/>
      <c r="O91" s="362"/>
      <c r="P91" s="309"/>
      <c r="Q91" s="309"/>
      <c r="R91" s="309"/>
      <c r="S91" s="218"/>
      <c r="T91" s="369"/>
      <c r="U91" s="303"/>
      <c r="V91" s="225"/>
      <c r="W91" s="225"/>
      <c r="X91" s="225"/>
      <c r="Y91" s="225"/>
      <c r="Z91" s="225"/>
      <c r="AA91" s="225"/>
      <c r="AB91" s="225">
        <v>212</v>
      </c>
      <c r="AC91" s="521"/>
      <c r="AD91" s="522"/>
      <c r="AE91" s="522"/>
      <c r="AF91" s="522"/>
      <c r="AG91" s="522"/>
      <c r="AH91" s="522"/>
      <c r="AI91" s="523"/>
      <c r="AJ91" s="524"/>
    </row>
    <row r="92" spans="1:43" s="52" customFormat="1" ht="10.5" customHeight="1" x14ac:dyDescent="0.2">
      <c r="A92" s="305"/>
      <c r="B92" s="207"/>
      <c r="C92" s="306"/>
      <c r="D92" s="209"/>
      <c r="E92" s="210"/>
      <c r="F92" s="210"/>
      <c r="G92" s="211"/>
      <c r="H92" s="212"/>
      <c r="I92" s="210"/>
      <c r="J92" s="210"/>
      <c r="K92" s="211"/>
      <c r="L92" s="307"/>
      <c r="M92" s="374"/>
      <c r="N92" s="375"/>
      <c r="O92" s="362"/>
      <c r="P92" s="310"/>
      <c r="Q92" s="310"/>
      <c r="R92" s="310"/>
      <c r="S92" s="218"/>
      <c r="T92" s="376"/>
      <c r="U92" s="303"/>
      <c r="V92" s="225"/>
      <c r="W92" s="225"/>
      <c r="X92" s="225"/>
      <c r="Y92" s="225"/>
      <c r="Z92" s="225"/>
      <c r="AA92" s="215"/>
      <c r="AB92" s="216" t="s">
        <v>100</v>
      </c>
      <c r="AC92" s="525"/>
      <c r="AD92" s="526"/>
      <c r="AE92" s="526"/>
      <c r="AF92" s="526"/>
      <c r="AG92" s="526"/>
      <c r="AH92" s="526"/>
      <c r="AI92" s="527"/>
      <c r="AJ92" s="528"/>
    </row>
    <row r="93" spans="1:43" s="52" customFormat="1" ht="10.5" customHeight="1" x14ac:dyDescent="0.2">
      <c r="A93" s="295">
        <f t="shared" ref="A93" si="210">1+A90</f>
        <v>26</v>
      </c>
      <c r="B93" s="296" t="s">
        <v>206</v>
      </c>
      <c r="C93" s="219" t="s">
        <v>126</v>
      </c>
      <c r="D93" s="220"/>
      <c r="E93" s="221"/>
      <c r="F93" s="221"/>
      <c r="G93" s="222"/>
      <c r="H93" s="244">
        <v>7</v>
      </c>
      <c r="I93" s="221"/>
      <c r="J93" s="221"/>
      <c r="K93" s="222"/>
      <c r="L93" s="319"/>
      <c r="M93" s="529">
        <f t="shared" ref="M93" si="211">N93/30</f>
        <v>3</v>
      </c>
      <c r="N93" s="259">
        <f>O93+T93</f>
        <v>90</v>
      </c>
      <c r="O93" s="259">
        <f>P93+Q93+R93+S93</f>
        <v>90</v>
      </c>
      <c r="P93" s="193"/>
      <c r="Q93" s="193"/>
      <c r="R93" s="193">
        <v>90</v>
      </c>
      <c r="S93" s="193"/>
      <c r="T93" s="363">
        <f t="shared" ref="T93" si="212">SUM(U94:AB94)</f>
        <v>0</v>
      </c>
      <c r="U93" s="320"/>
      <c r="V93" s="226"/>
      <c r="W93" s="226"/>
      <c r="X93" s="226"/>
      <c r="Y93" s="226"/>
      <c r="Z93" s="204"/>
      <c r="AA93" s="204">
        <v>90</v>
      </c>
      <c r="AB93" s="217"/>
      <c r="AC93" s="516">
        <f t="shared" ref="AC93" si="213">(U93+U94)/30</f>
        <v>0</v>
      </c>
      <c r="AD93" s="382">
        <f t="shared" ref="AD93" si="214">(V93+V94)/30</f>
        <v>0</v>
      </c>
      <c r="AE93" s="382">
        <f t="shared" ref="AE93" si="215">(W93+W94)/30</f>
        <v>0</v>
      </c>
      <c r="AF93" s="382">
        <f t="shared" ref="AF93" si="216">(X93+X94)/30</f>
        <v>0</v>
      </c>
      <c r="AG93" s="382">
        <f t="shared" ref="AG93" si="217">(Y93+Y94)/30</f>
        <v>0</v>
      </c>
      <c r="AH93" s="382">
        <f t="shared" ref="AH93" si="218">(Z93+Z94)/30</f>
        <v>0</v>
      </c>
      <c r="AI93" s="382">
        <f t="shared" ref="AI93" si="219">(AA93+AA94)/30</f>
        <v>3</v>
      </c>
      <c r="AJ93" s="383">
        <f t="shared" ref="AJ93" si="220">(AB93+AB94)/30</f>
        <v>0</v>
      </c>
      <c r="AK93" s="52" t="b">
        <f>P93+Q93+R93=SUM(U93:AB93)</f>
        <v>1</v>
      </c>
    </row>
    <row r="94" spans="1:43" s="52" customFormat="1" ht="8.25" customHeight="1" x14ac:dyDescent="0.2">
      <c r="A94" s="301"/>
      <c r="B94" s="186"/>
      <c r="C94" s="187"/>
      <c r="D94" s="198"/>
      <c r="E94" s="199"/>
      <c r="F94" s="199"/>
      <c r="G94" s="200"/>
      <c r="H94" s="201"/>
      <c r="I94" s="199"/>
      <c r="J94" s="199"/>
      <c r="K94" s="200"/>
      <c r="L94" s="321"/>
      <c r="M94" s="482"/>
      <c r="N94" s="258"/>
      <c r="O94" s="258"/>
      <c r="P94" s="203"/>
      <c r="Q94" s="203"/>
      <c r="R94" s="203"/>
      <c r="S94" s="203"/>
      <c r="T94" s="369"/>
      <c r="U94" s="322"/>
      <c r="V94" s="323"/>
      <c r="W94" s="323"/>
      <c r="X94" s="323"/>
      <c r="Y94" s="323"/>
      <c r="Z94" s="232"/>
      <c r="AA94" s="232"/>
      <c r="AB94" s="239"/>
      <c r="AC94" s="516"/>
      <c r="AD94" s="382"/>
      <c r="AE94" s="382"/>
      <c r="AF94" s="382"/>
      <c r="AG94" s="382"/>
      <c r="AH94" s="382"/>
      <c r="AI94" s="382"/>
      <c r="AJ94" s="383"/>
    </row>
    <row r="95" spans="1:43" s="52" customFormat="1" ht="10.5" customHeight="1" x14ac:dyDescent="0.2">
      <c r="A95" s="305"/>
      <c r="B95" s="207"/>
      <c r="C95" s="208"/>
      <c r="D95" s="209"/>
      <c r="E95" s="210"/>
      <c r="F95" s="210"/>
      <c r="G95" s="211"/>
      <c r="H95" s="212"/>
      <c r="I95" s="210"/>
      <c r="J95" s="210"/>
      <c r="K95" s="211"/>
      <c r="L95" s="324"/>
      <c r="M95" s="483"/>
      <c r="N95" s="269"/>
      <c r="O95" s="269"/>
      <c r="P95" s="229"/>
      <c r="Q95" s="229"/>
      <c r="R95" s="229"/>
      <c r="S95" s="229"/>
      <c r="T95" s="376"/>
      <c r="U95" s="233"/>
      <c r="V95" s="232"/>
      <c r="W95" s="232"/>
      <c r="X95" s="232"/>
      <c r="Y95" s="232"/>
      <c r="Z95" s="232"/>
      <c r="AA95" s="215" t="s">
        <v>178</v>
      </c>
      <c r="AB95" s="215"/>
      <c r="AC95" s="516"/>
      <c r="AD95" s="382"/>
      <c r="AE95" s="382"/>
      <c r="AF95" s="382"/>
      <c r="AG95" s="382"/>
      <c r="AH95" s="382"/>
      <c r="AI95" s="382"/>
      <c r="AJ95" s="383"/>
    </row>
    <row r="96" spans="1:43" s="59" customFormat="1" ht="10.5" customHeight="1" x14ac:dyDescent="0.2">
      <c r="A96" s="295">
        <f t="shared" ref="A96" si="221">1+A93</f>
        <v>27</v>
      </c>
      <c r="B96" s="296" t="s">
        <v>207</v>
      </c>
      <c r="C96" s="325" t="s">
        <v>138</v>
      </c>
      <c r="D96" s="220"/>
      <c r="E96" s="221"/>
      <c r="F96" s="221"/>
      <c r="G96" s="222"/>
      <c r="H96" s="221"/>
      <c r="I96" s="221"/>
      <c r="J96" s="221"/>
      <c r="K96" s="222"/>
      <c r="L96" s="326"/>
      <c r="M96" s="529">
        <f t="shared" ref="M96" si="222">N96/30</f>
        <v>15</v>
      </c>
      <c r="N96" s="259">
        <f>O96+T96</f>
        <v>450</v>
      </c>
      <c r="O96" s="259">
        <f>+AB96</f>
        <v>50</v>
      </c>
      <c r="P96" s="259"/>
      <c r="Q96" s="259"/>
      <c r="R96" s="259"/>
      <c r="S96" s="259"/>
      <c r="T96" s="363">
        <f t="shared" ref="T96" si="223">SUM(U97:AB97)</f>
        <v>400</v>
      </c>
      <c r="U96" s="327"/>
      <c r="V96" s="314"/>
      <c r="W96" s="314"/>
      <c r="X96" s="314"/>
      <c r="Y96" s="314"/>
      <c r="Z96" s="314"/>
      <c r="AA96" s="314"/>
      <c r="AB96" s="217">
        <v>50</v>
      </c>
      <c r="AC96" s="516">
        <f t="shared" ref="AC96" si="224">(U96+U97)/30</f>
        <v>0</v>
      </c>
      <c r="AD96" s="382">
        <f t="shared" ref="AD96" si="225">(V96+V97)/30</f>
        <v>0</v>
      </c>
      <c r="AE96" s="382">
        <f t="shared" ref="AE96" si="226">(W96+W97)/30</f>
        <v>0</v>
      </c>
      <c r="AF96" s="382">
        <f t="shared" ref="AF96" si="227">(X96+X97)/30</f>
        <v>0</v>
      </c>
      <c r="AG96" s="382">
        <f t="shared" ref="AG96" si="228">(Y96+Y97)/30</f>
        <v>0</v>
      </c>
      <c r="AH96" s="382">
        <f t="shared" ref="AH96" si="229">(Z96+Z97)/30</f>
        <v>0</v>
      </c>
      <c r="AI96" s="382">
        <f t="shared" ref="AI96" si="230">(AA96+AA97)/30</f>
        <v>0</v>
      </c>
      <c r="AJ96" s="381">
        <f t="shared" ref="AJ96" si="231">(AB96+AB97)/30</f>
        <v>15</v>
      </c>
      <c r="AK96" s="50" t="b">
        <f>O96+P96+Q96+R96+S96=SUM(U96:AB96)</f>
        <v>1</v>
      </c>
      <c r="AL96" s="58"/>
      <c r="AM96" s="58"/>
      <c r="AN96" s="58"/>
      <c r="AO96" s="58"/>
      <c r="AP96" s="58"/>
      <c r="AQ96" s="58"/>
    </row>
    <row r="97" spans="1:44" s="59" customFormat="1" ht="10.5" customHeight="1" x14ac:dyDescent="0.2">
      <c r="A97" s="301"/>
      <c r="B97" s="186"/>
      <c r="C97" s="328"/>
      <c r="D97" s="198"/>
      <c r="E97" s="199"/>
      <c r="F97" s="199"/>
      <c r="G97" s="200"/>
      <c r="H97" s="199"/>
      <c r="I97" s="199"/>
      <c r="J97" s="199"/>
      <c r="K97" s="200"/>
      <c r="L97" s="329"/>
      <c r="M97" s="482"/>
      <c r="N97" s="258"/>
      <c r="O97" s="258"/>
      <c r="P97" s="258"/>
      <c r="Q97" s="258"/>
      <c r="R97" s="258"/>
      <c r="S97" s="258"/>
      <c r="T97" s="369"/>
      <c r="U97" s="327"/>
      <c r="V97" s="314"/>
      <c r="W97" s="314"/>
      <c r="X97" s="314"/>
      <c r="Y97" s="314"/>
      <c r="Z97" s="314"/>
      <c r="AA97" s="314"/>
      <c r="AB97" s="217">
        <v>400</v>
      </c>
      <c r="AC97" s="516"/>
      <c r="AD97" s="382"/>
      <c r="AE97" s="382"/>
      <c r="AF97" s="382"/>
      <c r="AG97" s="382"/>
      <c r="AH97" s="382"/>
      <c r="AI97" s="382"/>
      <c r="AJ97" s="381"/>
      <c r="AK97" s="50"/>
      <c r="AL97" s="58"/>
      <c r="AM97" s="58"/>
      <c r="AN97" s="58"/>
      <c r="AO97" s="58"/>
      <c r="AP97" s="58"/>
      <c r="AQ97" s="58"/>
    </row>
    <row r="98" spans="1:44" s="59" customFormat="1" ht="12.75" customHeight="1" thickBot="1" x14ac:dyDescent="0.3">
      <c r="A98" s="305"/>
      <c r="B98" s="207"/>
      <c r="C98" s="330"/>
      <c r="D98" s="198"/>
      <c r="E98" s="199"/>
      <c r="F98" s="199"/>
      <c r="G98" s="200"/>
      <c r="H98" s="199"/>
      <c r="I98" s="199"/>
      <c r="J98" s="199"/>
      <c r="K98" s="200"/>
      <c r="L98" s="329"/>
      <c r="M98" s="483"/>
      <c r="N98" s="269"/>
      <c r="O98" s="269"/>
      <c r="P98" s="258"/>
      <c r="Q98" s="258"/>
      <c r="R98" s="258"/>
      <c r="S98" s="258"/>
      <c r="T98" s="376"/>
      <c r="U98" s="331"/>
      <c r="V98" s="255"/>
      <c r="W98" s="255"/>
      <c r="X98" s="255"/>
      <c r="Y98" s="255"/>
      <c r="Z98" s="255"/>
      <c r="AA98" s="255"/>
      <c r="AB98" s="256"/>
      <c r="AC98" s="516"/>
      <c r="AD98" s="382"/>
      <c r="AE98" s="382"/>
      <c r="AF98" s="382"/>
      <c r="AG98" s="382"/>
      <c r="AH98" s="382"/>
      <c r="AI98" s="530"/>
      <c r="AJ98" s="531"/>
      <c r="AK98" s="58"/>
      <c r="AL98" s="58"/>
      <c r="AM98" s="58"/>
      <c r="AN98" s="58"/>
      <c r="AO98" s="58"/>
      <c r="AP98" s="58"/>
      <c r="AQ98" s="58"/>
    </row>
    <row r="99" spans="1:44" s="72" customFormat="1" ht="10.5" customHeight="1" x14ac:dyDescent="0.2">
      <c r="A99" s="485" t="s">
        <v>176</v>
      </c>
      <c r="B99" s="486"/>
      <c r="C99" s="487"/>
      <c r="D99" s="532"/>
      <c r="E99" s="533"/>
      <c r="F99" s="533"/>
      <c r="G99" s="534"/>
      <c r="H99" s="533"/>
      <c r="I99" s="533"/>
      <c r="J99" s="533"/>
      <c r="K99" s="534"/>
      <c r="L99" s="535"/>
      <c r="M99" s="536">
        <f>SUM(M63:M98)</f>
        <v>90</v>
      </c>
      <c r="N99" s="537">
        <f t="shared" ref="N99:T99" si="232">SUM(N63:N98)</f>
        <v>2700</v>
      </c>
      <c r="O99" s="537">
        <f t="shared" si="232"/>
        <v>388</v>
      </c>
      <c r="P99" s="537">
        <f t="shared" si="232"/>
        <v>40</v>
      </c>
      <c r="Q99" s="537">
        <f t="shared" si="232"/>
        <v>106</v>
      </c>
      <c r="R99" s="537">
        <f t="shared" si="232"/>
        <v>164</v>
      </c>
      <c r="S99" s="537">
        <f t="shared" si="232"/>
        <v>28</v>
      </c>
      <c r="T99" s="538">
        <f t="shared" si="232"/>
        <v>2312</v>
      </c>
      <c r="U99" s="539">
        <f>U63+U66+U69+U72+U75+U78+U81+U84+U87+U90+U93+U96</f>
        <v>0</v>
      </c>
      <c r="V99" s="540">
        <f t="shared" ref="V99:AB99" si="233">V63+V66+V69+V72+V75+V78+V81+V84+V87+V90+V93+V96</f>
        <v>0</v>
      </c>
      <c r="W99" s="540">
        <f t="shared" si="233"/>
        <v>68</v>
      </c>
      <c r="X99" s="540">
        <f t="shared" si="233"/>
        <v>8</v>
      </c>
      <c r="Y99" s="540">
        <f t="shared" si="233"/>
        <v>48</v>
      </c>
      <c r="Z99" s="540">
        <f t="shared" si="233"/>
        <v>28</v>
      </c>
      <c r="AA99" s="540">
        <f t="shared" si="233"/>
        <v>118</v>
      </c>
      <c r="AB99" s="541">
        <f t="shared" si="233"/>
        <v>118</v>
      </c>
      <c r="AC99" s="494">
        <f>SUM(AC63:AC98)</f>
        <v>0</v>
      </c>
      <c r="AD99" s="495">
        <f t="shared" ref="AD99:AJ99" si="234">SUM(AD63:AD98)</f>
        <v>0</v>
      </c>
      <c r="AE99" s="495">
        <f t="shared" si="234"/>
        <v>19.600000000000001</v>
      </c>
      <c r="AF99" s="495">
        <f t="shared" si="234"/>
        <v>2.4</v>
      </c>
      <c r="AG99" s="495">
        <f t="shared" si="234"/>
        <v>14</v>
      </c>
      <c r="AH99" s="495">
        <f t="shared" si="234"/>
        <v>8</v>
      </c>
      <c r="AI99" s="495">
        <f t="shared" si="234"/>
        <v>11</v>
      </c>
      <c r="AJ99" s="542">
        <f t="shared" si="234"/>
        <v>35</v>
      </c>
      <c r="AK99" s="70" t="b">
        <f>(U99+U100)/30=AC99</f>
        <v>1</v>
      </c>
      <c r="AL99" s="70" t="b">
        <f>(V99+V100)/30=AD99</f>
        <v>1</v>
      </c>
      <c r="AM99" s="70" t="b">
        <f t="shared" ref="AM99" si="235">(W99+W100)/30=AE99</f>
        <v>1</v>
      </c>
      <c r="AN99" s="70" t="b">
        <f t="shared" ref="AN99" si="236">(X99+X100)/30=AF99</f>
        <v>1</v>
      </c>
      <c r="AO99" s="70" t="b">
        <f t="shared" ref="AO99" si="237">(Y99+Y100)/30=AG99</f>
        <v>1</v>
      </c>
      <c r="AP99" s="70" t="b">
        <f t="shared" ref="AP99" si="238">(Z99+Z100)/30=AH99</f>
        <v>1</v>
      </c>
      <c r="AQ99" s="70" t="b">
        <f t="shared" ref="AQ99" si="239">(AA99+AA100)/30=AI99</f>
        <v>1</v>
      </c>
      <c r="AR99" s="70" t="b">
        <f t="shared" ref="AR99" si="240">(AB99+AB100)/30=AJ99</f>
        <v>1</v>
      </c>
    </row>
    <row r="100" spans="1:44" s="72" customFormat="1" ht="10.5" customHeight="1" thickBot="1" x14ac:dyDescent="0.3">
      <c r="A100" s="496"/>
      <c r="B100" s="497"/>
      <c r="C100" s="498"/>
      <c r="D100" s="543"/>
      <c r="E100" s="544"/>
      <c r="F100" s="544"/>
      <c r="G100" s="545"/>
      <c r="H100" s="544"/>
      <c r="I100" s="544"/>
      <c r="J100" s="544"/>
      <c r="K100" s="545"/>
      <c r="L100" s="546"/>
      <c r="M100" s="547"/>
      <c r="N100" s="548"/>
      <c r="O100" s="548"/>
      <c r="P100" s="548"/>
      <c r="Q100" s="548"/>
      <c r="R100" s="548"/>
      <c r="S100" s="548"/>
      <c r="T100" s="549"/>
      <c r="U100" s="550">
        <f>U64+U67+U70+U73+U76+U79+U82+U85+U88+U91+U94+U97</f>
        <v>0</v>
      </c>
      <c r="V100" s="551">
        <f t="shared" ref="V100:AB100" si="241">V64+V67+V70+V73+V76+V79+V82+V85+V88+V91+V94+V97</f>
        <v>0</v>
      </c>
      <c r="W100" s="551">
        <f t="shared" si="241"/>
        <v>520</v>
      </c>
      <c r="X100" s="551">
        <f t="shared" si="241"/>
        <v>64</v>
      </c>
      <c r="Y100" s="551">
        <f t="shared" si="241"/>
        <v>372</v>
      </c>
      <c r="Z100" s="551">
        <f t="shared" si="241"/>
        <v>212</v>
      </c>
      <c r="AA100" s="551">
        <f t="shared" si="241"/>
        <v>212</v>
      </c>
      <c r="AB100" s="552">
        <f t="shared" si="241"/>
        <v>932</v>
      </c>
      <c r="AC100" s="509"/>
      <c r="AD100" s="510"/>
      <c r="AE100" s="510"/>
      <c r="AF100" s="510"/>
      <c r="AG100" s="510"/>
      <c r="AH100" s="510"/>
      <c r="AI100" s="510"/>
      <c r="AJ100" s="553"/>
      <c r="AK100" s="73"/>
      <c r="AL100" s="73"/>
      <c r="AM100" s="73"/>
      <c r="AN100" s="73"/>
      <c r="AO100" s="73"/>
      <c r="AP100" s="73"/>
      <c r="AQ100" s="73"/>
    </row>
    <row r="101" spans="1:44" s="71" customFormat="1" ht="10.5" customHeight="1" x14ac:dyDescent="0.2">
      <c r="A101" s="485" t="s">
        <v>177</v>
      </c>
      <c r="B101" s="486"/>
      <c r="C101" s="487"/>
      <c r="D101" s="554"/>
      <c r="E101" s="555"/>
      <c r="F101" s="555"/>
      <c r="G101" s="556"/>
      <c r="H101" s="557"/>
      <c r="I101" s="555"/>
      <c r="J101" s="555"/>
      <c r="K101" s="556"/>
      <c r="L101" s="558"/>
      <c r="M101" s="536">
        <f>M60+M99</f>
        <v>180</v>
      </c>
      <c r="N101" s="537">
        <f t="shared" ref="N101:T101" si="242">N60+N99</f>
        <v>5400</v>
      </c>
      <c r="O101" s="537">
        <f t="shared" si="242"/>
        <v>730</v>
      </c>
      <c r="P101" s="537">
        <f t="shared" si="242"/>
        <v>80</v>
      </c>
      <c r="Q101" s="537">
        <f t="shared" si="242"/>
        <v>140</v>
      </c>
      <c r="R101" s="537">
        <f t="shared" si="242"/>
        <v>388</v>
      </c>
      <c r="S101" s="537">
        <f t="shared" si="242"/>
        <v>72</v>
      </c>
      <c r="T101" s="538">
        <f t="shared" si="242"/>
        <v>4670</v>
      </c>
      <c r="U101" s="539">
        <f>U60+U99</f>
        <v>84</v>
      </c>
      <c r="V101" s="493">
        <f>V60+V99</f>
        <v>126</v>
      </c>
      <c r="W101" s="493">
        <f t="shared" ref="W101:AB101" si="243">W60+W99</f>
        <v>120</v>
      </c>
      <c r="X101" s="493">
        <f t="shared" si="243"/>
        <v>40</v>
      </c>
      <c r="Y101" s="493">
        <f t="shared" si="243"/>
        <v>66</v>
      </c>
      <c r="Z101" s="493">
        <f t="shared" si="243"/>
        <v>46</v>
      </c>
      <c r="AA101" s="493">
        <f t="shared" si="243"/>
        <v>124</v>
      </c>
      <c r="AB101" s="559">
        <f t="shared" si="243"/>
        <v>124</v>
      </c>
      <c r="AC101" s="494">
        <f>AC60+AC99</f>
        <v>20.333333333333332</v>
      </c>
      <c r="AD101" s="560">
        <f t="shared" ref="AD101:AJ101" si="244">AD60+AD99</f>
        <v>33.533333333333331</v>
      </c>
      <c r="AE101" s="560">
        <f t="shared" si="244"/>
        <v>34.933333333333337</v>
      </c>
      <c r="AF101" s="560">
        <f t="shared" si="244"/>
        <v>10.466666666666667</v>
      </c>
      <c r="AG101" s="560">
        <f t="shared" si="244"/>
        <v>18.466666666666669</v>
      </c>
      <c r="AH101" s="560">
        <f t="shared" si="244"/>
        <v>14.066666666666666</v>
      </c>
      <c r="AI101" s="560">
        <f t="shared" si="244"/>
        <v>12.133333333333333</v>
      </c>
      <c r="AJ101" s="561">
        <f t="shared" si="244"/>
        <v>36.06666666666667</v>
      </c>
      <c r="AK101" s="70" t="b">
        <f>(U101+U102)/30=AC101</f>
        <v>1</v>
      </c>
      <c r="AL101" s="70" t="b">
        <f>(V101+V102)/30=AD101</f>
        <v>1</v>
      </c>
      <c r="AM101" s="70" t="b">
        <f t="shared" ref="AM101" si="245">(W101+W102)/30=AE101</f>
        <v>1</v>
      </c>
      <c r="AN101" s="70" t="b">
        <f t="shared" ref="AN101" si="246">(X101+X102)/30=AF101</f>
        <v>1</v>
      </c>
      <c r="AO101" s="70" t="b">
        <f t="shared" ref="AO101" si="247">(Y101+Y102)/30=AG101</f>
        <v>1</v>
      </c>
      <c r="AP101" s="70" t="b">
        <f t="shared" ref="AP101" si="248">(Z101+Z102)/30=AH101</f>
        <v>1</v>
      </c>
      <c r="AQ101" s="70" t="b">
        <f t="shared" ref="AQ101" si="249">(AA101+AA102)/30=AI101</f>
        <v>1</v>
      </c>
      <c r="AR101" s="70" t="b">
        <f t="shared" ref="AR101" si="250">(AB101+AB102)/30=AJ101</f>
        <v>1</v>
      </c>
    </row>
    <row r="102" spans="1:44" s="71" customFormat="1" ht="10.5" customHeight="1" thickBot="1" x14ac:dyDescent="0.25">
      <c r="A102" s="496"/>
      <c r="B102" s="497"/>
      <c r="C102" s="498"/>
      <c r="D102" s="562"/>
      <c r="E102" s="563"/>
      <c r="F102" s="563"/>
      <c r="G102" s="564"/>
      <c r="H102" s="565"/>
      <c r="I102" s="563"/>
      <c r="J102" s="563"/>
      <c r="K102" s="564"/>
      <c r="L102" s="566"/>
      <c r="M102" s="547"/>
      <c r="N102" s="548"/>
      <c r="O102" s="548"/>
      <c r="P102" s="548"/>
      <c r="Q102" s="548"/>
      <c r="R102" s="548"/>
      <c r="S102" s="548"/>
      <c r="T102" s="549"/>
      <c r="U102" s="465">
        <f>U61+U100</f>
        <v>526</v>
      </c>
      <c r="V102" s="567">
        <f t="shared" ref="V102:AB102" si="251">V61+V100</f>
        <v>880</v>
      </c>
      <c r="W102" s="567">
        <f t="shared" si="251"/>
        <v>928</v>
      </c>
      <c r="X102" s="567">
        <f t="shared" si="251"/>
        <v>274</v>
      </c>
      <c r="Y102" s="567">
        <f t="shared" si="251"/>
        <v>488</v>
      </c>
      <c r="Z102" s="567">
        <f t="shared" si="251"/>
        <v>376</v>
      </c>
      <c r="AA102" s="567">
        <f t="shared" si="251"/>
        <v>240</v>
      </c>
      <c r="AB102" s="568">
        <f t="shared" si="251"/>
        <v>958</v>
      </c>
      <c r="AC102" s="509"/>
      <c r="AD102" s="569"/>
      <c r="AE102" s="569"/>
      <c r="AF102" s="569"/>
      <c r="AG102" s="569"/>
      <c r="AH102" s="569"/>
      <c r="AI102" s="569"/>
      <c r="AJ102" s="570"/>
    </row>
    <row r="103" spans="1:44" s="72" customFormat="1" ht="10.5" hidden="1" customHeight="1" thickBot="1" x14ac:dyDescent="0.3">
      <c r="A103" s="286"/>
      <c r="B103" s="287"/>
      <c r="C103" s="287"/>
      <c r="D103" s="287"/>
      <c r="E103" s="287"/>
      <c r="F103" s="287"/>
      <c r="G103" s="287"/>
      <c r="H103" s="287"/>
      <c r="I103" s="287"/>
      <c r="J103" s="287"/>
      <c r="K103" s="287"/>
      <c r="L103" s="287"/>
      <c r="M103" s="287"/>
      <c r="N103" s="287"/>
      <c r="O103" s="287"/>
      <c r="P103" s="287"/>
      <c r="Q103" s="287"/>
      <c r="R103" s="287"/>
      <c r="S103" s="287"/>
      <c r="T103" s="287"/>
      <c r="U103" s="288"/>
      <c r="V103" s="288"/>
      <c r="W103" s="288"/>
      <c r="X103" s="288"/>
      <c r="Y103" s="288"/>
      <c r="Z103" s="288"/>
      <c r="AA103" s="288"/>
      <c r="AB103" s="288"/>
      <c r="AC103" s="288"/>
      <c r="AD103" s="288"/>
      <c r="AE103" s="288"/>
      <c r="AF103" s="288"/>
      <c r="AG103" s="288"/>
      <c r="AH103" s="288"/>
      <c r="AI103" s="288"/>
      <c r="AJ103" s="289"/>
      <c r="AK103" s="73"/>
      <c r="AL103" s="73"/>
      <c r="AM103" s="73"/>
      <c r="AN103" s="73"/>
      <c r="AO103" s="73"/>
      <c r="AP103" s="73"/>
      <c r="AQ103" s="73"/>
    </row>
    <row r="104" spans="1:44" s="72" customFormat="1" ht="10.5" hidden="1" customHeight="1" thickBot="1" x14ac:dyDescent="0.3">
      <c r="A104" s="286"/>
      <c r="B104" s="287"/>
      <c r="C104" s="287"/>
      <c r="D104" s="287"/>
      <c r="E104" s="287"/>
      <c r="F104" s="287"/>
      <c r="G104" s="287"/>
      <c r="H104" s="287"/>
      <c r="I104" s="287"/>
      <c r="J104" s="287"/>
      <c r="K104" s="287"/>
      <c r="L104" s="287"/>
      <c r="M104" s="287"/>
      <c r="N104" s="287"/>
      <c r="O104" s="287"/>
      <c r="P104" s="287"/>
      <c r="Q104" s="287"/>
      <c r="R104" s="287"/>
      <c r="S104" s="287"/>
      <c r="T104" s="287"/>
      <c r="U104" s="288"/>
      <c r="V104" s="288"/>
      <c r="W104" s="288"/>
      <c r="X104" s="288"/>
      <c r="Y104" s="288"/>
      <c r="Z104" s="288"/>
      <c r="AA104" s="288"/>
      <c r="AB104" s="288"/>
      <c r="AC104" s="288"/>
      <c r="AD104" s="288"/>
      <c r="AE104" s="288"/>
      <c r="AF104" s="288"/>
      <c r="AG104" s="288"/>
      <c r="AH104" s="288"/>
      <c r="AI104" s="288"/>
      <c r="AJ104" s="289"/>
      <c r="AK104" s="73"/>
      <c r="AL104" s="73"/>
      <c r="AM104" s="73"/>
      <c r="AN104" s="73"/>
      <c r="AO104" s="73"/>
      <c r="AP104" s="73"/>
      <c r="AQ104" s="73"/>
    </row>
    <row r="105" spans="1:44" s="72" customFormat="1" ht="10.5" hidden="1" customHeight="1" thickBot="1" x14ac:dyDescent="0.3">
      <c r="A105" s="286"/>
      <c r="B105" s="287"/>
      <c r="C105" s="287"/>
      <c r="D105" s="287"/>
      <c r="E105" s="287"/>
      <c r="F105" s="287"/>
      <c r="G105" s="287"/>
      <c r="H105" s="287"/>
      <c r="I105" s="287"/>
      <c r="J105" s="287"/>
      <c r="K105" s="287"/>
      <c r="L105" s="287"/>
      <c r="M105" s="287"/>
      <c r="N105" s="287"/>
      <c r="O105" s="287"/>
      <c r="P105" s="287"/>
      <c r="Q105" s="287"/>
      <c r="R105" s="287"/>
      <c r="S105" s="287"/>
      <c r="T105" s="287"/>
      <c r="U105" s="288"/>
      <c r="V105" s="288"/>
      <c r="W105" s="288"/>
      <c r="X105" s="288"/>
      <c r="Y105" s="288"/>
      <c r="Z105" s="288"/>
      <c r="AA105" s="288"/>
      <c r="AB105" s="288"/>
      <c r="AC105" s="288"/>
      <c r="AD105" s="288"/>
      <c r="AE105" s="288"/>
      <c r="AF105" s="288"/>
      <c r="AG105" s="288"/>
      <c r="AH105" s="288"/>
      <c r="AI105" s="288"/>
      <c r="AJ105" s="289"/>
      <c r="AK105" s="73"/>
      <c r="AL105" s="73"/>
      <c r="AM105" s="73"/>
      <c r="AN105" s="73"/>
      <c r="AO105" s="73"/>
      <c r="AP105" s="73"/>
      <c r="AQ105" s="73"/>
    </row>
    <row r="106" spans="1:44" s="74" customFormat="1" ht="10.5" hidden="1" customHeight="1" x14ac:dyDescent="0.2">
      <c r="A106" s="185"/>
      <c r="B106" s="186"/>
      <c r="C106" s="219"/>
      <c r="D106" s="198"/>
      <c r="E106" s="199"/>
      <c r="F106" s="199"/>
      <c r="G106" s="200"/>
      <c r="H106" s="201"/>
      <c r="I106" s="199"/>
      <c r="J106" s="571"/>
      <c r="K106" s="572"/>
      <c r="L106" s="573"/>
      <c r="M106" s="367"/>
      <c r="N106" s="368"/>
      <c r="O106" s="362"/>
      <c r="P106" s="574"/>
      <c r="Q106" s="308"/>
      <c r="R106" s="308"/>
      <c r="S106" s="308"/>
      <c r="T106" s="363"/>
      <c r="U106" s="575"/>
      <c r="V106" s="575"/>
      <c r="W106" s="575"/>
      <c r="X106" s="232"/>
      <c r="Y106" s="576"/>
      <c r="Z106" s="232"/>
      <c r="AA106" s="577"/>
      <c r="AB106" s="578"/>
      <c r="AC106" s="513"/>
      <c r="AD106" s="476"/>
      <c r="AE106" s="476"/>
      <c r="AF106" s="476"/>
      <c r="AG106" s="476"/>
      <c r="AH106" s="476"/>
      <c r="AI106" s="476"/>
      <c r="AJ106" s="477">
        <f t="shared" ref="AJ106" si="252">(AB106+AB107)/30</f>
        <v>0</v>
      </c>
      <c r="AK106" s="70" t="b">
        <f>P106+Q106+R106+S106=SUM(U106:AB106)</f>
        <v>1</v>
      </c>
    </row>
    <row r="107" spans="1:44" s="74" customFormat="1" ht="10.5" hidden="1" customHeight="1" x14ac:dyDescent="0.2">
      <c r="A107" s="185"/>
      <c r="B107" s="186"/>
      <c r="C107" s="187"/>
      <c r="D107" s="198"/>
      <c r="E107" s="199"/>
      <c r="F107" s="199"/>
      <c r="G107" s="200"/>
      <c r="H107" s="201"/>
      <c r="I107" s="199"/>
      <c r="J107" s="571"/>
      <c r="K107" s="572"/>
      <c r="L107" s="573"/>
      <c r="M107" s="367"/>
      <c r="N107" s="368"/>
      <c r="O107" s="362"/>
      <c r="P107" s="309"/>
      <c r="Q107" s="309"/>
      <c r="R107" s="309"/>
      <c r="S107" s="309"/>
      <c r="T107" s="369"/>
      <c r="U107" s="579"/>
      <c r="V107" s="579"/>
      <c r="W107" s="579"/>
      <c r="X107" s="204"/>
      <c r="Y107" s="580"/>
      <c r="Z107" s="204"/>
      <c r="AA107" s="581"/>
      <c r="AB107" s="582"/>
      <c r="AC107" s="267"/>
      <c r="AD107" s="264"/>
      <c r="AE107" s="264"/>
      <c r="AF107" s="264"/>
      <c r="AG107" s="264"/>
      <c r="AH107" s="264"/>
      <c r="AI107" s="264"/>
      <c r="AJ107" s="265"/>
      <c r="AK107" s="70"/>
    </row>
    <row r="108" spans="1:44" s="74" customFormat="1" ht="10.5" hidden="1" customHeight="1" x14ac:dyDescent="0.2">
      <c r="A108" s="206"/>
      <c r="B108" s="207"/>
      <c r="C108" s="208"/>
      <c r="D108" s="209"/>
      <c r="E108" s="210"/>
      <c r="F108" s="210"/>
      <c r="G108" s="211"/>
      <c r="H108" s="212"/>
      <c r="I108" s="210"/>
      <c r="J108" s="583"/>
      <c r="K108" s="584"/>
      <c r="L108" s="585"/>
      <c r="M108" s="374"/>
      <c r="N108" s="375"/>
      <c r="O108" s="362"/>
      <c r="P108" s="309"/>
      <c r="Q108" s="309"/>
      <c r="R108" s="309"/>
      <c r="S108" s="309"/>
      <c r="T108" s="376"/>
      <c r="U108" s="579"/>
      <c r="V108" s="579"/>
      <c r="W108" s="579"/>
      <c r="X108" s="215"/>
      <c r="Y108" s="580"/>
      <c r="Z108" s="215"/>
      <c r="AA108" s="581"/>
      <c r="AB108" s="582"/>
      <c r="AC108" s="285"/>
      <c r="AD108" s="272"/>
      <c r="AE108" s="272"/>
      <c r="AF108" s="272"/>
      <c r="AG108" s="272"/>
      <c r="AH108" s="272"/>
      <c r="AI108" s="272"/>
      <c r="AJ108" s="273"/>
      <c r="AK108" s="70"/>
    </row>
    <row r="109" spans="1:44" s="74" customFormat="1" ht="10.5" hidden="1" customHeight="1" x14ac:dyDescent="0.2">
      <c r="A109" s="274"/>
      <c r="B109" s="296"/>
      <c r="C109" s="219"/>
      <c r="D109" s="220"/>
      <c r="E109" s="586"/>
      <c r="F109" s="586"/>
      <c r="G109" s="587"/>
      <c r="H109" s="588"/>
      <c r="I109" s="589"/>
      <c r="J109" s="586"/>
      <c r="K109" s="590"/>
      <c r="L109" s="591"/>
      <c r="M109" s="529"/>
      <c r="N109" s="269"/>
      <c r="O109" s="413"/>
      <c r="P109" s="308"/>
      <c r="Q109" s="308"/>
      <c r="R109" s="308"/>
      <c r="S109" s="308"/>
      <c r="T109" s="446"/>
      <c r="U109" s="592"/>
      <c r="V109" s="592"/>
      <c r="W109" s="593"/>
      <c r="X109" s="292"/>
      <c r="Y109" s="580"/>
      <c r="Z109" s="215"/>
      <c r="AA109" s="594"/>
      <c r="AB109" s="582"/>
      <c r="AC109" s="267"/>
      <c r="AD109" s="264"/>
      <c r="AE109" s="264"/>
      <c r="AF109" s="264"/>
      <c r="AG109" s="264"/>
      <c r="AH109" s="264"/>
      <c r="AI109" s="264"/>
      <c r="AJ109" s="265">
        <f t="shared" ref="AJ109" si="253">(AB109+AB110)/30</f>
        <v>0</v>
      </c>
      <c r="AK109" s="71" t="b">
        <f>P109+Q109+R109+S109=SUM(U109:AB109)</f>
        <v>1</v>
      </c>
    </row>
    <row r="110" spans="1:44" s="74" customFormat="1" ht="10.5" hidden="1" customHeight="1" x14ac:dyDescent="0.2">
      <c r="A110" s="185"/>
      <c r="B110" s="186"/>
      <c r="C110" s="187"/>
      <c r="D110" s="198"/>
      <c r="E110" s="571"/>
      <c r="F110" s="571"/>
      <c r="G110" s="595"/>
      <c r="H110" s="596"/>
      <c r="I110" s="597"/>
      <c r="J110" s="571"/>
      <c r="K110" s="572"/>
      <c r="L110" s="573"/>
      <c r="M110" s="482"/>
      <c r="N110" s="413"/>
      <c r="O110" s="413"/>
      <c r="P110" s="309"/>
      <c r="Q110" s="309"/>
      <c r="R110" s="309"/>
      <c r="S110" s="309"/>
      <c r="T110" s="438"/>
      <c r="U110" s="575"/>
      <c r="V110" s="575"/>
      <c r="W110" s="593"/>
      <c r="X110" s="292"/>
      <c r="Y110" s="580"/>
      <c r="Z110" s="215"/>
      <c r="AA110" s="594"/>
      <c r="AB110" s="582"/>
      <c r="AC110" s="267"/>
      <c r="AD110" s="264"/>
      <c r="AE110" s="264"/>
      <c r="AF110" s="264"/>
      <c r="AG110" s="264"/>
      <c r="AH110" s="264"/>
      <c r="AI110" s="264"/>
      <c r="AJ110" s="265"/>
      <c r="AK110" s="71"/>
    </row>
    <row r="111" spans="1:44" s="74" customFormat="1" ht="10.5" hidden="1" customHeight="1" x14ac:dyDescent="0.2">
      <c r="A111" s="206"/>
      <c r="B111" s="207"/>
      <c r="C111" s="208"/>
      <c r="D111" s="209"/>
      <c r="E111" s="583"/>
      <c r="F111" s="583"/>
      <c r="G111" s="598"/>
      <c r="H111" s="599"/>
      <c r="I111" s="600"/>
      <c r="J111" s="583"/>
      <c r="K111" s="584"/>
      <c r="L111" s="585"/>
      <c r="M111" s="483"/>
      <c r="N111" s="413"/>
      <c r="O111" s="413"/>
      <c r="P111" s="310"/>
      <c r="Q111" s="310"/>
      <c r="R111" s="310"/>
      <c r="S111" s="310"/>
      <c r="T111" s="438"/>
      <c r="U111" s="575"/>
      <c r="V111" s="575"/>
      <c r="W111" s="575"/>
      <c r="X111" s="215"/>
      <c r="Y111" s="580"/>
      <c r="Z111" s="215"/>
      <c r="AA111" s="594"/>
      <c r="AB111" s="582"/>
      <c r="AC111" s="267"/>
      <c r="AD111" s="264"/>
      <c r="AE111" s="264"/>
      <c r="AF111" s="264"/>
      <c r="AG111" s="264"/>
      <c r="AH111" s="264"/>
      <c r="AI111" s="264"/>
      <c r="AJ111" s="265"/>
      <c r="AK111" s="71"/>
    </row>
    <row r="112" spans="1:44" s="74" customFormat="1" ht="10.5" hidden="1" customHeight="1" x14ac:dyDescent="0.2">
      <c r="A112" s="274"/>
      <c r="B112" s="296"/>
      <c r="C112" s="187"/>
      <c r="D112" s="220"/>
      <c r="E112" s="586"/>
      <c r="F112" s="586"/>
      <c r="G112" s="587"/>
      <c r="H112" s="588"/>
      <c r="I112" s="589"/>
      <c r="J112" s="586"/>
      <c r="K112" s="590"/>
      <c r="L112" s="591"/>
      <c r="M112" s="367"/>
      <c r="N112" s="368"/>
      <c r="O112" s="362"/>
      <c r="P112" s="308"/>
      <c r="Q112" s="308"/>
      <c r="R112" s="308"/>
      <c r="S112" s="308"/>
      <c r="T112" s="363"/>
      <c r="U112" s="232"/>
      <c r="V112" s="232"/>
      <c r="W112" s="232"/>
      <c r="X112" s="232"/>
      <c r="Y112" s="580"/>
      <c r="Z112" s="580"/>
      <c r="AA112" s="594"/>
      <c r="AB112" s="582"/>
      <c r="AC112" s="267"/>
      <c r="AD112" s="264"/>
      <c r="AE112" s="264"/>
      <c r="AF112" s="264"/>
      <c r="AG112" s="264"/>
      <c r="AH112" s="264"/>
      <c r="AI112" s="264"/>
      <c r="AJ112" s="265">
        <f t="shared" ref="AJ112" si="254">(AB112+AB113)/30</f>
        <v>0</v>
      </c>
      <c r="AK112" s="70" t="b">
        <f>P112+Q112+R112+S112=SUM(U112:AB112)</f>
        <v>1</v>
      </c>
    </row>
    <row r="113" spans="1:37" s="74" customFormat="1" ht="10.5" hidden="1" customHeight="1" x14ac:dyDescent="0.2">
      <c r="A113" s="185"/>
      <c r="B113" s="186"/>
      <c r="C113" s="187"/>
      <c r="D113" s="198"/>
      <c r="E113" s="571"/>
      <c r="F113" s="571"/>
      <c r="G113" s="595"/>
      <c r="H113" s="596"/>
      <c r="I113" s="597"/>
      <c r="J113" s="571"/>
      <c r="K113" s="572"/>
      <c r="L113" s="573"/>
      <c r="M113" s="367"/>
      <c r="N113" s="368"/>
      <c r="O113" s="362"/>
      <c r="P113" s="309"/>
      <c r="Q113" s="309"/>
      <c r="R113" s="309"/>
      <c r="S113" s="309"/>
      <c r="T113" s="369"/>
      <c r="U113" s="232"/>
      <c r="V113" s="232"/>
      <c r="W113" s="232"/>
      <c r="X113" s="232"/>
      <c r="Y113" s="580"/>
      <c r="Z113" s="580"/>
      <c r="AA113" s="601"/>
      <c r="AB113" s="582"/>
      <c r="AC113" s="267"/>
      <c r="AD113" s="264"/>
      <c r="AE113" s="264"/>
      <c r="AF113" s="264"/>
      <c r="AG113" s="264"/>
      <c r="AH113" s="264"/>
      <c r="AI113" s="264"/>
      <c r="AJ113" s="265"/>
      <c r="AK113" s="70"/>
    </row>
    <row r="114" spans="1:37" s="74" customFormat="1" ht="10.5" hidden="1" customHeight="1" x14ac:dyDescent="0.2">
      <c r="A114" s="206"/>
      <c r="B114" s="207"/>
      <c r="C114" s="208"/>
      <c r="D114" s="209"/>
      <c r="E114" s="583"/>
      <c r="F114" s="583"/>
      <c r="G114" s="598"/>
      <c r="H114" s="599"/>
      <c r="I114" s="600"/>
      <c r="J114" s="583"/>
      <c r="K114" s="584"/>
      <c r="L114" s="585"/>
      <c r="M114" s="374"/>
      <c r="N114" s="375"/>
      <c r="O114" s="362"/>
      <c r="P114" s="309"/>
      <c r="Q114" s="309"/>
      <c r="R114" s="309"/>
      <c r="S114" s="309"/>
      <c r="T114" s="376"/>
      <c r="U114" s="602"/>
      <c r="V114" s="602"/>
      <c r="W114" s="602"/>
      <c r="X114" s="216"/>
      <c r="Y114" s="580"/>
      <c r="Z114" s="580"/>
      <c r="AA114" s="601"/>
      <c r="AB114" s="582"/>
      <c r="AC114" s="267"/>
      <c r="AD114" s="264"/>
      <c r="AE114" s="264"/>
      <c r="AF114" s="264"/>
      <c r="AG114" s="264"/>
      <c r="AH114" s="264"/>
      <c r="AI114" s="264"/>
      <c r="AJ114" s="265"/>
      <c r="AK114" s="70"/>
    </row>
    <row r="115" spans="1:37" s="74" customFormat="1" ht="9.75" hidden="1" customHeight="1" x14ac:dyDescent="0.2">
      <c r="A115" s="274"/>
      <c r="B115" s="186"/>
      <c r="C115" s="297"/>
      <c r="D115" s="220"/>
      <c r="E115" s="586"/>
      <c r="F115" s="586"/>
      <c r="G115" s="590"/>
      <c r="H115" s="244"/>
      <c r="I115" s="586"/>
      <c r="J115" s="586"/>
      <c r="K115" s="222"/>
      <c r="L115" s="591"/>
      <c r="M115" s="367"/>
      <c r="N115" s="368"/>
      <c r="O115" s="362"/>
      <c r="P115" s="308"/>
      <c r="Q115" s="308"/>
      <c r="R115" s="308"/>
      <c r="S115" s="308"/>
      <c r="T115" s="363"/>
      <c r="U115" s="232"/>
      <c r="V115" s="225"/>
      <c r="W115" s="232"/>
      <c r="X115" s="225"/>
      <c r="Y115" s="580"/>
      <c r="Z115" s="225"/>
      <c r="AA115" s="225"/>
      <c r="AB115" s="603"/>
      <c r="AC115" s="267"/>
      <c r="AD115" s="264"/>
      <c r="AE115" s="264"/>
      <c r="AF115" s="264"/>
      <c r="AG115" s="264"/>
      <c r="AH115" s="264"/>
      <c r="AI115" s="264"/>
      <c r="AJ115" s="265">
        <f t="shared" ref="AJ115" si="255">(AB115+AB116)/30</f>
        <v>0</v>
      </c>
      <c r="AK115" s="70" t="b">
        <f>P115+Q115+R115+S115=SUM(U115:AB115)</f>
        <v>1</v>
      </c>
    </row>
    <row r="116" spans="1:37" s="74" customFormat="1" ht="10.5" hidden="1" customHeight="1" x14ac:dyDescent="0.2">
      <c r="A116" s="185"/>
      <c r="B116" s="186"/>
      <c r="C116" s="297"/>
      <c r="D116" s="198"/>
      <c r="E116" s="571"/>
      <c r="F116" s="571"/>
      <c r="G116" s="572"/>
      <c r="H116" s="201"/>
      <c r="I116" s="571"/>
      <c r="J116" s="571"/>
      <c r="K116" s="200"/>
      <c r="L116" s="573"/>
      <c r="M116" s="367"/>
      <c r="N116" s="368"/>
      <c r="O116" s="362"/>
      <c r="P116" s="309"/>
      <c r="Q116" s="309"/>
      <c r="R116" s="309"/>
      <c r="S116" s="309"/>
      <c r="T116" s="369"/>
      <c r="U116" s="232"/>
      <c r="V116" s="225"/>
      <c r="W116" s="232"/>
      <c r="X116" s="225"/>
      <c r="Y116" s="580"/>
      <c r="Z116" s="225"/>
      <c r="AA116" s="225"/>
      <c r="AB116" s="603"/>
      <c r="AC116" s="267"/>
      <c r="AD116" s="264"/>
      <c r="AE116" s="264"/>
      <c r="AF116" s="264"/>
      <c r="AG116" s="264"/>
      <c r="AH116" s="264"/>
      <c r="AI116" s="264"/>
      <c r="AJ116" s="265"/>
      <c r="AK116" s="70"/>
    </row>
    <row r="117" spans="1:37" s="74" customFormat="1" ht="10.5" hidden="1" customHeight="1" x14ac:dyDescent="0.2">
      <c r="A117" s="206"/>
      <c r="B117" s="207"/>
      <c r="C117" s="306"/>
      <c r="D117" s="209"/>
      <c r="E117" s="583"/>
      <c r="F117" s="583"/>
      <c r="G117" s="584"/>
      <c r="H117" s="212"/>
      <c r="I117" s="583"/>
      <c r="J117" s="583"/>
      <c r="K117" s="211"/>
      <c r="L117" s="585"/>
      <c r="M117" s="374"/>
      <c r="N117" s="375"/>
      <c r="O117" s="362"/>
      <c r="P117" s="309"/>
      <c r="Q117" s="309"/>
      <c r="R117" s="309"/>
      <c r="S117" s="309"/>
      <c r="T117" s="376"/>
      <c r="U117" s="232"/>
      <c r="V117" s="232"/>
      <c r="W117" s="215"/>
      <c r="X117" s="378"/>
      <c r="Y117" s="580"/>
      <c r="Z117" s="225"/>
      <c r="AA117" s="216"/>
      <c r="AB117" s="603"/>
      <c r="AC117" s="267"/>
      <c r="AD117" s="264"/>
      <c r="AE117" s="264"/>
      <c r="AF117" s="264"/>
      <c r="AG117" s="264"/>
      <c r="AH117" s="264"/>
      <c r="AI117" s="264"/>
      <c r="AJ117" s="265"/>
      <c r="AK117" s="70"/>
    </row>
    <row r="118" spans="1:37" s="74" customFormat="1" ht="10.5" hidden="1" customHeight="1" x14ac:dyDescent="0.2">
      <c r="A118" s="274"/>
      <c r="B118" s="186"/>
      <c r="C118" s="297"/>
      <c r="D118" s="604"/>
      <c r="E118" s="589"/>
      <c r="F118" s="589"/>
      <c r="G118" s="587"/>
      <c r="H118" s="588"/>
      <c r="I118" s="589"/>
      <c r="J118" s="586"/>
      <c r="K118" s="590"/>
      <c r="L118" s="591"/>
      <c r="M118" s="367"/>
      <c r="N118" s="368"/>
      <c r="O118" s="362"/>
      <c r="P118" s="308"/>
      <c r="Q118" s="308"/>
      <c r="R118" s="308"/>
      <c r="S118" s="308"/>
      <c r="T118" s="369"/>
      <c r="U118" s="232"/>
      <c r="V118" s="232"/>
      <c r="W118" s="232"/>
      <c r="X118" s="232"/>
      <c r="Y118" s="580"/>
      <c r="Z118" s="204"/>
      <c r="AA118" s="227"/>
      <c r="AB118" s="228"/>
      <c r="AC118" s="267"/>
      <c r="AD118" s="264"/>
      <c r="AE118" s="264"/>
      <c r="AF118" s="264"/>
      <c r="AG118" s="264"/>
      <c r="AH118" s="264"/>
      <c r="AI118" s="264"/>
      <c r="AJ118" s="265">
        <f t="shared" ref="AJ118" si="256">(AB118+AB119)/30</f>
        <v>0</v>
      </c>
      <c r="AK118" s="70" t="b">
        <f>P118+Q118+R118+S118=SUM(U118:AB118)</f>
        <v>1</v>
      </c>
    </row>
    <row r="119" spans="1:37" s="74" customFormat="1" ht="10.5" hidden="1" customHeight="1" x14ac:dyDescent="0.2">
      <c r="A119" s="185"/>
      <c r="B119" s="186"/>
      <c r="C119" s="297"/>
      <c r="D119" s="605"/>
      <c r="E119" s="597"/>
      <c r="F119" s="597"/>
      <c r="G119" s="595"/>
      <c r="H119" s="596"/>
      <c r="I119" s="597"/>
      <c r="J119" s="571"/>
      <c r="K119" s="572"/>
      <c r="L119" s="573"/>
      <c r="M119" s="367"/>
      <c r="N119" s="368"/>
      <c r="O119" s="362"/>
      <c r="P119" s="309"/>
      <c r="Q119" s="309"/>
      <c r="R119" s="309"/>
      <c r="S119" s="309"/>
      <c r="T119" s="369"/>
      <c r="U119" s="232"/>
      <c r="V119" s="232"/>
      <c r="W119" s="232"/>
      <c r="X119" s="232"/>
      <c r="Y119" s="580"/>
      <c r="Z119" s="204"/>
      <c r="AA119" s="217"/>
      <c r="AB119" s="205"/>
      <c r="AC119" s="267"/>
      <c r="AD119" s="264"/>
      <c r="AE119" s="264"/>
      <c r="AF119" s="264"/>
      <c r="AG119" s="264"/>
      <c r="AH119" s="264"/>
      <c r="AI119" s="264"/>
      <c r="AJ119" s="265"/>
      <c r="AK119" s="70"/>
    </row>
    <row r="120" spans="1:37" s="74" customFormat="1" ht="10.5" hidden="1" customHeight="1" x14ac:dyDescent="0.2">
      <c r="A120" s="206"/>
      <c r="B120" s="207"/>
      <c r="C120" s="306"/>
      <c r="D120" s="606"/>
      <c r="E120" s="600"/>
      <c r="F120" s="600"/>
      <c r="G120" s="598"/>
      <c r="H120" s="599"/>
      <c r="I120" s="600"/>
      <c r="J120" s="583"/>
      <c r="K120" s="584"/>
      <c r="L120" s="585"/>
      <c r="M120" s="374"/>
      <c r="N120" s="375"/>
      <c r="O120" s="362"/>
      <c r="P120" s="309"/>
      <c r="Q120" s="309"/>
      <c r="R120" s="309"/>
      <c r="S120" s="309"/>
      <c r="T120" s="376"/>
      <c r="U120" s="232"/>
      <c r="V120" s="232"/>
      <c r="W120" s="232"/>
      <c r="X120" s="216"/>
      <c r="Y120" s="580"/>
      <c r="Z120" s="580"/>
      <c r="AA120" s="581"/>
      <c r="AB120" s="253"/>
      <c r="AC120" s="267"/>
      <c r="AD120" s="264"/>
      <c r="AE120" s="264"/>
      <c r="AF120" s="264"/>
      <c r="AG120" s="264"/>
      <c r="AH120" s="264"/>
      <c r="AI120" s="264"/>
      <c r="AJ120" s="265"/>
      <c r="AK120" s="70"/>
    </row>
    <row r="121" spans="1:37" s="74" customFormat="1" ht="10.5" hidden="1" customHeight="1" x14ac:dyDescent="0.2">
      <c r="A121" s="274"/>
      <c r="B121" s="278"/>
      <c r="C121" s="187"/>
      <c r="D121" s="607"/>
      <c r="E121" s="571"/>
      <c r="F121" s="571"/>
      <c r="G121" s="572"/>
      <c r="H121" s="201"/>
      <c r="I121" s="571"/>
      <c r="J121" s="571"/>
      <c r="K121" s="572"/>
      <c r="L121" s="573"/>
      <c r="M121" s="367"/>
      <c r="N121" s="368"/>
      <c r="O121" s="362"/>
      <c r="P121" s="308"/>
      <c r="Q121" s="308"/>
      <c r="R121" s="308"/>
      <c r="S121" s="308"/>
      <c r="T121" s="369"/>
      <c r="U121" s="232"/>
      <c r="V121" s="232"/>
      <c r="W121" s="232"/>
      <c r="X121" s="292"/>
      <c r="Y121" s="576"/>
      <c r="Z121" s="576"/>
      <c r="AA121" s="577"/>
      <c r="AB121" s="578"/>
      <c r="AC121" s="267"/>
      <c r="AD121" s="264"/>
      <c r="AE121" s="264"/>
      <c r="AF121" s="264"/>
      <c r="AG121" s="264"/>
      <c r="AH121" s="264"/>
      <c r="AI121" s="264"/>
      <c r="AJ121" s="265">
        <f t="shared" ref="AJ121" si="257">(AB121+AB122)/30</f>
        <v>0</v>
      </c>
      <c r="AK121" s="70" t="b">
        <f>P121+Q121+R121+S121=SUM(U121:AB121)</f>
        <v>1</v>
      </c>
    </row>
    <row r="122" spans="1:37" s="74" customFormat="1" ht="10.5" hidden="1" customHeight="1" x14ac:dyDescent="0.2">
      <c r="A122" s="185"/>
      <c r="B122" s="278"/>
      <c r="C122" s="187"/>
      <c r="D122" s="607"/>
      <c r="E122" s="571"/>
      <c r="F122" s="571"/>
      <c r="G122" s="572"/>
      <c r="H122" s="201"/>
      <c r="I122" s="571"/>
      <c r="J122" s="571"/>
      <c r="K122" s="572"/>
      <c r="L122" s="573"/>
      <c r="M122" s="367"/>
      <c r="N122" s="368"/>
      <c r="O122" s="362"/>
      <c r="P122" s="309"/>
      <c r="Q122" s="309"/>
      <c r="R122" s="309"/>
      <c r="S122" s="309"/>
      <c r="T122" s="369"/>
      <c r="U122" s="232"/>
      <c r="V122" s="232"/>
      <c r="W122" s="232"/>
      <c r="X122" s="225"/>
      <c r="Y122" s="225"/>
      <c r="Z122" s="580"/>
      <c r="AA122" s="581"/>
      <c r="AB122" s="582"/>
      <c r="AC122" s="267"/>
      <c r="AD122" s="264"/>
      <c r="AE122" s="264"/>
      <c r="AF122" s="264"/>
      <c r="AG122" s="264"/>
      <c r="AH122" s="264"/>
      <c r="AI122" s="264"/>
      <c r="AJ122" s="265"/>
      <c r="AK122" s="70"/>
    </row>
    <row r="123" spans="1:37" s="74" customFormat="1" ht="10.5" hidden="1" customHeight="1" x14ac:dyDescent="0.2">
      <c r="A123" s="206"/>
      <c r="B123" s="279"/>
      <c r="C123" s="208"/>
      <c r="D123" s="608"/>
      <c r="E123" s="583"/>
      <c r="F123" s="583"/>
      <c r="G123" s="584"/>
      <c r="H123" s="212"/>
      <c r="I123" s="583"/>
      <c r="J123" s="583"/>
      <c r="K123" s="584"/>
      <c r="L123" s="585"/>
      <c r="M123" s="374"/>
      <c r="N123" s="375"/>
      <c r="O123" s="362"/>
      <c r="P123" s="309"/>
      <c r="Q123" s="309"/>
      <c r="R123" s="309"/>
      <c r="S123" s="309"/>
      <c r="T123" s="376"/>
      <c r="U123" s="232"/>
      <c r="V123" s="232"/>
      <c r="W123" s="215"/>
      <c r="X123" s="215"/>
      <c r="Y123" s="580"/>
      <c r="Z123" s="580"/>
      <c r="AA123" s="581"/>
      <c r="AB123" s="582"/>
      <c r="AC123" s="267"/>
      <c r="AD123" s="264"/>
      <c r="AE123" s="264"/>
      <c r="AF123" s="264"/>
      <c r="AG123" s="264"/>
      <c r="AH123" s="264"/>
      <c r="AI123" s="264"/>
      <c r="AJ123" s="265"/>
      <c r="AK123" s="70"/>
    </row>
    <row r="124" spans="1:37" s="74" customFormat="1" ht="10.5" hidden="1" customHeight="1" x14ac:dyDescent="0.25">
      <c r="A124" s="274"/>
      <c r="B124" s="278"/>
      <c r="C124" s="187"/>
      <c r="D124" s="609"/>
      <c r="E124" s="586"/>
      <c r="F124" s="586"/>
      <c r="G124" s="590"/>
      <c r="H124" s="244"/>
      <c r="I124" s="586"/>
      <c r="J124" s="586"/>
      <c r="K124" s="590"/>
      <c r="L124" s="591"/>
      <c r="M124" s="367"/>
      <c r="N124" s="368"/>
      <c r="O124" s="362"/>
      <c r="P124" s="308"/>
      <c r="Q124" s="308"/>
      <c r="R124" s="308"/>
      <c r="S124" s="308"/>
      <c r="T124" s="369"/>
      <c r="U124" s="232"/>
      <c r="V124" s="232"/>
      <c r="W124" s="232"/>
      <c r="X124" s="225"/>
      <c r="Y124" s="610"/>
      <c r="Z124" s="225"/>
      <c r="AA124" s="300"/>
      <c r="AB124" s="365"/>
      <c r="AC124" s="267"/>
      <c r="AD124" s="264"/>
      <c r="AE124" s="264"/>
      <c r="AF124" s="264"/>
      <c r="AG124" s="264"/>
      <c r="AH124" s="264"/>
      <c r="AI124" s="264"/>
      <c r="AJ124" s="265">
        <f t="shared" ref="AJ124" si="258">(AB124+AB125)/30</f>
        <v>0</v>
      </c>
      <c r="AK124" s="70" t="b">
        <f>P124+Q124+R124+S124=SUM(U124:AB124)</f>
        <v>1</v>
      </c>
    </row>
    <row r="125" spans="1:37" s="74" customFormat="1" ht="10.5" hidden="1" customHeight="1" x14ac:dyDescent="0.25">
      <c r="A125" s="185"/>
      <c r="B125" s="278"/>
      <c r="C125" s="187"/>
      <c r="D125" s="607"/>
      <c r="E125" s="571"/>
      <c r="F125" s="571"/>
      <c r="G125" s="572"/>
      <c r="H125" s="201"/>
      <c r="I125" s="571"/>
      <c r="J125" s="571"/>
      <c r="K125" s="572"/>
      <c r="L125" s="573"/>
      <c r="M125" s="367"/>
      <c r="N125" s="368"/>
      <c r="O125" s="362"/>
      <c r="P125" s="309"/>
      <c r="Q125" s="309"/>
      <c r="R125" s="309"/>
      <c r="S125" s="309"/>
      <c r="T125" s="369"/>
      <c r="U125" s="232"/>
      <c r="V125" s="232"/>
      <c r="W125" s="232"/>
      <c r="X125" s="225"/>
      <c r="Y125" s="610"/>
      <c r="Z125" s="225"/>
      <c r="AA125" s="304"/>
      <c r="AB125" s="344"/>
      <c r="AC125" s="267"/>
      <c r="AD125" s="264"/>
      <c r="AE125" s="264"/>
      <c r="AF125" s="264"/>
      <c r="AG125" s="264"/>
      <c r="AH125" s="264"/>
      <c r="AI125" s="264"/>
      <c r="AJ125" s="265"/>
      <c r="AK125" s="70"/>
    </row>
    <row r="126" spans="1:37" s="74" customFormat="1" ht="10.5" hidden="1" customHeight="1" x14ac:dyDescent="0.25">
      <c r="A126" s="206"/>
      <c r="B126" s="279"/>
      <c r="C126" s="208"/>
      <c r="D126" s="608"/>
      <c r="E126" s="583"/>
      <c r="F126" s="583"/>
      <c r="G126" s="584"/>
      <c r="H126" s="212"/>
      <c r="I126" s="583"/>
      <c r="J126" s="583"/>
      <c r="K126" s="584"/>
      <c r="L126" s="585"/>
      <c r="M126" s="374"/>
      <c r="N126" s="375"/>
      <c r="O126" s="362"/>
      <c r="P126" s="309"/>
      <c r="Q126" s="309"/>
      <c r="R126" s="309"/>
      <c r="S126" s="309"/>
      <c r="T126" s="376"/>
      <c r="U126" s="232"/>
      <c r="V126" s="215"/>
      <c r="W126" s="314"/>
      <c r="X126" s="215"/>
      <c r="Y126" s="611"/>
      <c r="Z126" s="225"/>
      <c r="AA126" s="304"/>
      <c r="AB126" s="344"/>
      <c r="AC126" s="267"/>
      <c r="AD126" s="264"/>
      <c r="AE126" s="264"/>
      <c r="AF126" s="264"/>
      <c r="AG126" s="264"/>
      <c r="AH126" s="264"/>
      <c r="AI126" s="264"/>
      <c r="AJ126" s="265"/>
      <c r="AK126" s="70"/>
    </row>
    <row r="127" spans="1:37" s="74" customFormat="1" ht="10.5" hidden="1" customHeight="1" x14ac:dyDescent="0.2">
      <c r="A127" s="274"/>
      <c r="B127" s="278"/>
      <c r="C127" s="187"/>
      <c r="D127" s="609"/>
      <c r="E127" s="586"/>
      <c r="F127" s="586"/>
      <c r="G127" s="590"/>
      <c r="H127" s="244"/>
      <c r="I127" s="586"/>
      <c r="J127" s="586"/>
      <c r="K127" s="590"/>
      <c r="L127" s="591"/>
      <c r="M127" s="367"/>
      <c r="N127" s="368"/>
      <c r="O127" s="362"/>
      <c r="P127" s="308"/>
      <c r="Q127" s="308"/>
      <c r="R127" s="308"/>
      <c r="S127" s="308"/>
      <c r="T127" s="408"/>
      <c r="U127" s="232"/>
      <c r="V127" s="232"/>
      <c r="W127" s="232"/>
      <c r="X127" s="225"/>
      <c r="Y127" s="580"/>
      <c r="Z127" s="580"/>
      <c r="AA127" s="612"/>
      <c r="AB127" s="613"/>
      <c r="AC127" s="267"/>
      <c r="AD127" s="264"/>
      <c r="AE127" s="264"/>
      <c r="AF127" s="264"/>
      <c r="AG127" s="264"/>
      <c r="AH127" s="264"/>
      <c r="AI127" s="264"/>
      <c r="AJ127" s="265">
        <f t="shared" ref="AJ127" si="259">(AB127+AB128)/30</f>
        <v>0</v>
      </c>
      <c r="AK127" s="70" t="b">
        <f>P127+Q127+R127+S127=SUM(U127:AB127)</f>
        <v>1</v>
      </c>
    </row>
    <row r="128" spans="1:37" s="74" customFormat="1" ht="10.5" hidden="1" customHeight="1" x14ac:dyDescent="0.2">
      <c r="A128" s="185"/>
      <c r="B128" s="278"/>
      <c r="C128" s="187"/>
      <c r="D128" s="607"/>
      <c r="E128" s="571"/>
      <c r="F128" s="571"/>
      <c r="G128" s="572"/>
      <c r="H128" s="201"/>
      <c r="I128" s="571"/>
      <c r="J128" s="571"/>
      <c r="K128" s="572"/>
      <c r="L128" s="573"/>
      <c r="M128" s="367"/>
      <c r="N128" s="368"/>
      <c r="O128" s="362"/>
      <c r="P128" s="309"/>
      <c r="Q128" s="309"/>
      <c r="R128" s="309"/>
      <c r="S128" s="309"/>
      <c r="T128" s="408"/>
      <c r="U128" s="232"/>
      <c r="V128" s="232"/>
      <c r="W128" s="232"/>
      <c r="X128" s="225"/>
      <c r="Y128" s="580"/>
      <c r="Z128" s="580"/>
      <c r="AA128" s="581"/>
      <c r="AB128" s="582"/>
      <c r="AC128" s="267"/>
      <c r="AD128" s="264"/>
      <c r="AE128" s="264"/>
      <c r="AF128" s="264"/>
      <c r="AG128" s="264"/>
      <c r="AH128" s="264"/>
      <c r="AI128" s="264"/>
      <c r="AJ128" s="265"/>
      <c r="AK128" s="70"/>
    </row>
    <row r="129" spans="1:37" s="74" customFormat="1" ht="11.25" hidden="1" customHeight="1" x14ac:dyDescent="0.2">
      <c r="A129" s="206"/>
      <c r="B129" s="279"/>
      <c r="C129" s="208"/>
      <c r="D129" s="608"/>
      <c r="E129" s="583"/>
      <c r="F129" s="583"/>
      <c r="G129" s="584"/>
      <c r="H129" s="212"/>
      <c r="I129" s="583"/>
      <c r="J129" s="583"/>
      <c r="K129" s="584"/>
      <c r="L129" s="585"/>
      <c r="M129" s="374"/>
      <c r="N129" s="375"/>
      <c r="O129" s="362"/>
      <c r="P129" s="309"/>
      <c r="Q129" s="309"/>
      <c r="R129" s="309"/>
      <c r="S129" s="309"/>
      <c r="T129" s="446"/>
      <c r="U129" s="232"/>
      <c r="V129" s="232"/>
      <c r="W129" s="215"/>
      <c r="X129" s="215"/>
      <c r="Y129" s="580"/>
      <c r="Z129" s="580"/>
      <c r="AA129" s="581"/>
      <c r="AB129" s="582"/>
      <c r="AC129" s="267"/>
      <c r="AD129" s="264"/>
      <c r="AE129" s="264"/>
      <c r="AF129" s="264"/>
      <c r="AG129" s="264"/>
      <c r="AH129" s="264"/>
      <c r="AI129" s="264"/>
      <c r="AJ129" s="265"/>
      <c r="AK129" s="70"/>
    </row>
    <row r="130" spans="1:37" s="74" customFormat="1" ht="10.5" hidden="1" customHeight="1" x14ac:dyDescent="0.2">
      <c r="A130" s="274"/>
      <c r="B130" s="186"/>
      <c r="C130" s="187"/>
      <c r="D130" s="609"/>
      <c r="E130" s="586"/>
      <c r="F130" s="586"/>
      <c r="G130" s="590"/>
      <c r="H130" s="588"/>
      <c r="I130" s="586"/>
      <c r="J130" s="586"/>
      <c r="K130" s="590"/>
      <c r="L130" s="591"/>
      <c r="M130" s="367"/>
      <c r="N130" s="368"/>
      <c r="O130" s="362"/>
      <c r="P130" s="308"/>
      <c r="Q130" s="308"/>
      <c r="R130" s="308"/>
      <c r="S130" s="308"/>
      <c r="T130" s="408"/>
      <c r="U130" s="232"/>
      <c r="V130" s="232"/>
      <c r="W130" s="232"/>
      <c r="X130" s="580"/>
      <c r="Y130" s="580"/>
      <c r="Z130" s="580"/>
      <c r="AA130" s="612"/>
      <c r="AB130" s="613"/>
      <c r="AC130" s="267"/>
      <c r="AD130" s="264"/>
      <c r="AE130" s="264"/>
      <c r="AF130" s="264"/>
      <c r="AG130" s="264"/>
      <c r="AH130" s="264"/>
      <c r="AI130" s="264"/>
      <c r="AJ130" s="265">
        <f t="shared" ref="AJ130" si="260">(AB130+AB131)/30</f>
        <v>0</v>
      </c>
      <c r="AK130" s="70" t="b">
        <f>P130+Q130+R130+S130=SUM(U130:AB130)</f>
        <v>1</v>
      </c>
    </row>
    <row r="131" spans="1:37" s="74" customFormat="1" ht="10.5" hidden="1" customHeight="1" x14ac:dyDescent="0.2">
      <c r="A131" s="185"/>
      <c r="B131" s="186"/>
      <c r="C131" s="187"/>
      <c r="D131" s="607"/>
      <c r="E131" s="571"/>
      <c r="F131" s="571"/>
      <c r="G131" s="572"/>
      <c r="H131" s="596"/>
      <c r="I131" s="571"/>
      <c r="J131" s="571"/>
      <c r="K131" s="572"/>
      <c r="L131" s="573"/>
      <c r="M131" s="367"/>
      <c r="N131" s="368"/>
      <c r="O131" s="362"/>
      <c r="P131" s="309"/>
      <c r="Q131" s="309"/>
      <c r="R131" s="309"/>
      <c r="S131" s="309"/>
      <c r="T131" s="408"/>
      <c r="U131" s="232"/>
      <c r="V131" s="232"/>
      <c r="W131" s="232"/>
      <c r="X131" s="580"/>
      <c r="Y131" s="580"/>
      <c r="Z131" s="580"/>
      <c r="AA131" s="581"/>
      <c r="AB131" s="582"/>
      <c r="AC131" s="267"/>
      <c r="AD131" s="264"/>
      <c r="AE131" s="264"/>
      <c r="AF131" s="264"/>
      <c r="AG131" s="264"/>
      <c r="AH131" s="264"/>
      <c r="AI131" s="264"/>
      <c r="AJ131" s="265"/>
      <c r="AK131" s="70"/>
    </row>
    <row r="132" spans="1:37" s="74" customFormat="1" ht="10.5" hidden="1" customHeight="1" x14ac:dyDescent="0.2">
      <c r="A132" s="206"/>
      <c r="B132" s="207"/>
      <c r="C132" s="208"/>
      <c r="D132" s="608"/>
      <c r="E132" s="583"/>
      <c r="F132" s="583"/>
      <c r="G132" s="584"/>
      <c r="H132" s="599"/>
      <c r="I132" s="583"/>
      <c r="J132" s="583"/>
      <c r="K132" s="584"/>
      <c r="L132" s="585"/>
      <c r="M132" s="374"/>
      <c r="N132" s="375"/>
      <c r="O132" s="362"/>
      <c r="P132" s="309"/>
      <c r="Q132" s="309"/>
      <c r="R132" s="309"/>
      <c r="S132" s="309"/>
      <c r="T132" s="446"/>
      <c r="U132" s="232"/>
      <c r="V132" s="232"/>
      <c r="W132" s="215"/>
      <c r="X132" s="580"/>
      <c r="Y132" s="580"/>
      <c r="Z132" s="580"/>
      <c r="AA132" s="581"/>
      <c r="AB132" s="582"/>
      <c r="AC132" s="267"/>
      <c r="AD132" s="264"/>
      <c r="AE132" s="264"/>
      <c r="AF132" s="264"/>
      <c r="AG132" s="264"/>
      <c r="AH132" s="264"/>
      <c r="AI132" s="264"/>
      <c r="AJ132" s="265"/>
      <c r="AK132" s="70"/>
    </row>
    <row r="133" spans="1:37" s="74" customFormat="1" ht="10.5" hidden="1" customHeight="1" x14ac:dyDescent="0.2">
      <c r="A133" s="274"/>
      <c r="B133" s="278"/>
      <c r="C133" s="297"/>
      <c r="D133" s="609"/>
      <c r="E133" s="586"/>
      <c r="F133" s="586"/>
      <c r="G133" s="590"/>
      <c r="H133" s="244"/>
      <c r="I133" s="221"/>
      <c r="J133" s="586"/>
      <c r="K133" s="590"/>
      <c r="L133" s="591"/>
      <c r="M133" s="367"/>
      <c r="N133" s="368"/>
      <c r="O133" s="362"/>
      <c r="P133" s="308"/>
      <c r="Q133" s="308"/>
      <c r="R133" s="308"/>
      <c r="S133" s="308"/>
      <c r="T133" s="369"/>
      <c r="U133" s="232"/>
      <c r="V133" s="232"/>
      <c r="W133" s="580"/>
      <c r="X133" s="580"/>
      <c r="Y133" s="580"/>
      <c r="Z133" s="580"/>
      <c r="AA133" s="612"/>
      <c r="AB133" s="613"/>
      <c r="AC133" s="267"/>
      <c r="AD133" s="264"/>
      <c r="AE133" s="264"/>
      <c r="AF133" s="264"/>
      <c r="AG133" s="264"/>
      <c r="AH133" s="264"/>
      <c r="AI133" s="264"/>
      <c r="AJ133" s="265">
        <f t="shared" ref="AJ133" si="261">(AB133+AB134)/30</f>
        <v>0</v>
      </c>
      <c r="AK133" s="70" t="b">
        <f>P133+Q133+R133+S133=SUM(U133:AB133)</f>
        <v>1</v>
      </c>
    </row>
    <row r="134" spans="1:37" s="74" customFormat="1" ht="10.5" hidden="1" customHeight="1" x14ac:dyDescent="0.2">
      <c r="A134" s="185"/>
      <c r="B134" s="278"/>
      <c r="C134" s="297"/>
      <c r="D134" s="607"/>
      <c r="E134" s="571"/>
      <c r="F134" s="571"/>
      <c r="G134" s="572"/>
      <c r="H134" s="201"/>
      <c r="I134" s="199"/>
      <c r="J134" s="571"/>
      <c r="K134" s="572"/>
      <c r="L134" s="573"/>
      <c r="M134" s="367"/>
      <c r="N134" s="368"/>
      <c r="O134" s="362"/>
      <c r="P134" s="309"/>
      <c r="Q134" s="309"/>
      <c r="R134" s="309"/>
      <c r="S134" s="309"/>
      <c r="T134" s="369"/>
      <c r="U134" s="232"/>
      <c r="V134" s="232"/>
      <c r="W134" s="580"/>
      <c r="X134" s="580"/>
      <c r="Y134" s="580"/>
      <c r="Z134" s="580"/>
      <c r="AA134" s="581"/>
      <c r="AB134" s="582"/>
      <c r="AC134" s="267"/>
      <c r="AD134" s="264"/>
      <c r="AE134" s="264"/>
      <c r="AF134" s="264"/>
      <c r="AG134" s="264"/>
      <c r="AH134" s="264"/>
      <c r="AI134" s="264"/>
      <c r="AJ134" s="265"/>
      <c r="AK134" s="70"/>
    </row>
    <row r="135" spans="1:37" s="74" customFormat="1" ht="10.5" hidden="1" customHeight="1" x14ac:dyDescent="0.2">
      <c r="A135" s="206"/>
      <c r="B135" s="279"/>
      <c r="C135" s="306"/>
      <c r="D135" s="608"/>
      <c r="E135" s="583"/>
      <c r="F135" s="583"/>
      <c r="G135" s="584"/>
      <c r="H135" s="212"/>
      <c r="I135" s="210"/>
      <c r="J135" s="583"/>
      <c r="K135" s="584"/>
      <c r="L135" s="585"/>
      <c r="M135" s="374"/>
      <c r="N135" s="375"/>
      <c r="O135" s="362"/>
      <c r="P135" s="309"/>
      <c r="Q135" s="309"/>
      <c r="R135" s="309"/>
      <c r="S135" s="309"/>
      <c r="T135" s="376"/>
      <c r="U135" s="232"/>
      <c r="V135" s="215"/>
      <c r="W135" s="580"/>
      <c r="X135" s="580"/>
      <c r="Y135" s="580"/>
      <c r="Z135" s="580"/>
      <c r="AA135" s="581"/>
      <c r="AB135" s="582"/>
      <c r="AC135" s="267"/>
      <c r="AD135" s="264"/>
      <c r="AE135" s="264"/>
      <c r="AF135" s="264"/>
      <c r="AG135" s="264"/>
      <c r="AH135" s="264"/>
      <c r="AI135" s="264"/>
      <c r="AJ135" s="265"/>
      <c r="AK135" s="70"/>
    </row>
    <row r="136" spans="1:37" s="74" customFormat="1" ht="10.5" hidden="1" customHeight="1" x14ac:dyDescent="0.2">
      <c r="A136" s="274"/>
      <c r="B136" s="278"/>
      <c r="C136" s="187"/>
      <c r="D136" s="220"/>
      <c r="E136" s="589"/>
      <c r="F136" s="586"/>
      <c r="G136" s="590"/>
      <c r="H136" s="244"/>
      <c r="I136" s="221"/>
      <c r="J136" s="221"/>
      <c r="K136" s="222"/>
      <c r="L136" s="591"/>
      <c r="M136" s="367"/>
      <c r="N136" s="368"/>
      <c r="O136" s="362"/>
      <c r="P136" s="308"/>
      <c r="Q136" s="308"/>
      <c r="R136" s="308"/>
      <c r="S136" s="308"/>
      <c r="T136" s="408"/>
      <c r="U136" s="232"/>
      <c r="V136" s="232"/>
      <c r="W136" s="579"/>
      <c r="X136" s="579"/>
      <c r="Y136" s="580"/>
      <c r="Z136" s="580"/>
      <c r="AA136" s="612"/>
      <c r="AB136" s="613"/>
      <c r="AC136" s="267"/>
      <c r="AD136" s="264"/>
      <c r="AE136" s="264"/>
      <c r="AF136" s="264"/>
      <c r="AG136" s="264"/>
      <c r="AH136" s="264"/>
      <c r="AI136" s="264"/>
      <c r="AJ136" s="265">
        <f t="shared" ref="AJ136" si="262">(AB136+AB137)/30</f>
        <v>0</v>
      </c>
      <c r="AK136" s="70" t="b">
        <f>P136+Q136+R136+S136=SUM(U136:AB136)</f>
        <v>1</v>
      </c>
    </row>
    <row r="137" spans="1:37" s="74" customFormat="1" ht="10.5" hidden="1" customHeight="1" x14ac:dyDescent="0.2">
      <c r="A137" s="185"/>
      <c r="B137" s="278"/>
      <c r="C137" s="187"/>
      <c r="D137" s="198"/>
      <c r="E137" s="597"/>
      <c r="F137" s="571"/>
      <c r="G137" s="572"/>
      <c r="H137" s="201"/>
      <c r="I137" s="199"/>
      <c r="J137" s="199"/>
      <c r="K137" s="200"/>
      <c r="L137" s="573"/>
      <c r="M137" s="367"/>
      <c r="N137" s="368"/>
      <c r="O137" s="362"/>
      <c r="P137" s="309"/>
      <c r="Q137" s="309"/>
      <c r="R137" s="309"/>
      <c r="S137" s="309"/>
      <c r="T137" s="408"/>
      <c r="U137" s="232"/>
      <c r="V137" s="232"/>
      <c r="W137" s="579"/>
      <c r="X137" s="579"/>
      <c r="Y137" s="580"/>
      <c r="Z137" s="580"/>
      <c r="AA137" s="581"/>
      <c r="AB137" s="582"/>
      <c r="AC137" s="267"/>
      <c r="AD137" s="264"/>
      <c r="AE137" s="264"/>
      <c r="AF137" s="264"/>
      <c r="AG137" s="264"/>
      <c r="AH137" s="264"/>
      <c r="AI137" s="264"/>
      <c r="AJ137" s="265"/>
      <c r="AK137" s="70"/>
    </row>
    <row r="138" spans="1:37" s="74" customFormat="1" ht="10.5" hidden="1" customHeight="1" x14ac:dyDescent="0.2">
      <c r="A138" s="206"/>
      <c r="B138" s="279"/>
      <c r="C138" s="208"/>
      <c r="D138" s="209"/>
      <c r="E138" s="600"/>
      <c r="F138" s="583"/>
      <c r="G138" s="584"/>
      <c r="H138" s="212"/>
      <c r="I138" s="210"/>
      <c r="J138" s="210"/>
      <c r="K138" s="211"/>
      <c r="L138" s="585"/>
      <c r="M138" s="374"/>
      <c r="N138" s="375"/>
      <c r="O138" s="362"/>
      <c r="P138" s="309"/>
      <c r="Q138" s="309"/>
      <c r="R138" s="309"/>
      <c r="S138" s="309"/>
      <c r="T138" s="446"/>
      <c r="U138" s="232"/>
      <c r="V138" s="215"/>
      <c r="W138" s="614"/>
      <c r="X138" s="579"/>
      <c r="Y138" s="580"/>
      <c r="Z138" s="580"/>
      <c r="AA138" s="581"/>
      <c r="AB138" s="582"/>
      <c r="AC138" s="267"/>
      <c r="AD138" s="264"/>
      <c r="AE138" s="264"/>
      <c r="AF138" s="264"/>
      <c r="AG138" s="264"/>
      <c r="AH138" s="264"/>
      <c r="AI138" s="264"/>
      <c r="AJ138" s="265"/>
      <c r="AK138" s="70"/>
    </row>
    <row r="139" spans="1:37" s="74" customFormat="1" ht="10.5" hidden="1" customHeight="1" x14ac:dyDescent="0.2">
      <c r="A139" s="274"/>
      <c r="B139" s="278"/>
      <c r="C139" s="187"/>
      <c r="D139" s="220"/>
      <c r="E139" s="586"/>
      <c r="F139" s="586"/>
      <c r="G139" s="590"/>
      <c r="H139" s="244"/>
      <c r="I139" s="586"/>
      <c r="J139" s="586"/>
      <c r="K139" s="590"/>
      <c r="L139" s="591"/>
      <c r="M139" s="367"/>
      <c r="N139" s="368"/>
      <c r="O139" s="362"/>
      <c r="P139" s="308"/>
      <c r="Q139" s="308"/>
      <c r="R139" s="308"/>
      <c r="S139" s="308"/>
      <c r="T139" s="408"/>
      <c r="U139" s="232"/>
      <c r="V139" s="232"/>
      <c r="W139" s="580"/>
      <c r="X139" s="580"/>
      <c r="Y139" s="580"/>
      <c r="Z139" s="580"/>
      <c r="AA139" s="612"/>
      <c r="AB139" s="613"/>
      <c r="AC139" s="267"/>
      <c r="AD139" s="264"/>
      <c r="AE139" s="264"/>
      <c r="AF139" s="264"/>
      <c r="AG139" s="264"/>
      <c r="AH139" s="264"/>
      <c r="AI139" s="264"/>
      <c r="AJ139" s="265">
        <f t="shared" ref="AJ139" si="263">(AB139+AB140)/30</f>
        <v>0</v>
      </c>
      <c r="AK139" s="70" t="b">
        <f>P139+Q139+R139+S139=SUM(U139:AB139)</f>
        <v>1</v>
      </c>
    </row>
    <row r="140" spans="1:37" s="74" customFormat="1" ht="10.5" hidden="1" customHeight="1" x14ac:dyDescent="0.2">
      <c r="A140" s="185"/>
      <c r="B140" s="278"/>
      <c r="C140" s="187"/>
      <c r="D140" s="198"/>
      <c r="E140" s="571"/>
      <c r="F140" s="571"/>
      <c r="G140" s="572"/>
      <c r="H140" s="201"/>
      <c r="I140" s="571"/>
      <c r="J140" s="571"/>
      <c r="K140" s="572"/>
      <c r="L140" s="573"/>
      <c r="M140" s="367"/>
      <c r="N140" s="368"/>
      <c r="O140" s="362"/>
      <c r="P140" s="309"/>
      <c r="Q140" s="309"/>
      <c r="R140" s="309"/>
      <c r="S140" s="309"/>
      <c r="T140" s="408"/>
      <c r="U140" s="232"/>
      <c r="V140" s="232"/>
      <c r="W140" s="580"/>
      <c r="X140" s="580"/>
      <c r="Y140" s="580"/>
      <c r="Z140" s="580"/>
      <c r="AA140" s="581"/>
      <c r="AB140" s="582"/>
      <c r="AC140" s="267"/>
      <c r="AD140" s="264"/>
      <c r="AE140" s="264"/>
      <c r="AF140" s="264"/>
      <c r="AG140" s="264"/>
      <c r="AH140" s="264"/>
      <c r="AI140" s="264"/>
      <c r="AJ140" s="265"/>
      <c r="AK140" s="70"/>
    </row>
    <row r="141" spans="1:37" s="74" customFormat="1" ht="10.5" hidden="1" customHeight="1" x14ac:dyDescent="0.2">
      <c r="A141" s="206"/>
      <c r="B141" s="279"/>
      <c r="C141" s="208"/>
      <c r="D141" s="209"/>
      <c r="E141" s="583"/>
      <c r="F141" s="583"/>
      <c r="G141" s="584"/>
      <c r="H141" s="212"/>
      <c r="I141" s="583"/>
      <c r="J141" s="583"/>
      <c r="K141" s="584"/>
      <c r="L141" s="585"/>
      <c r="M141" s="374"/>
      <c r="N141" s="375"/>
      <c r="O141" s="362"/>
      <c r="P141" s="309"/>
      <c r="Q141" s="309"/>
      <c r="R141" s="309"/>
      <c r="S141" s="309"/>
      <c r="T141" s="446"/>
      <c r="U141" s="215"/>
      <c r="V141" s="215"/>
      <c r="W141" s="580"/>
      <c r="X141" s="580"/>
      <c r="Y141" s="580"/>
      <c r="Z141" s="580"/>
      <c r="AA141" s="581"/>
      <c r="AB141" s="582"/>
      <c r="AC141" s="267"/>
      <c r="AD141" s="264"/>
      <c r="AE141" s="264"/>
      <c r="AF141" s="264"/>
      <c r="AG141" s="264"/>
      <c r="AH141" s="264"/>
      <c r="AI141" s="264"/>
      <c r="AJ141" s="265"/>
      <c r="AK141" s="70"/>
    </row>
    <row r="142" spans="1:37" s="74" customFormat="1" ht="10.5" hidden="1" customHeight="1" x14ac:dyDescent="0.2">
      <c r="A142" s="274"/>
      <c r="B142" s="278"/>
      <c r="C142" s="297"/>
      <c r="D142" s="220"/>
      <c r="E142" s="586"/>
      <c r="F142" s="586"/>
      <c r="G142" s="590"/>
      <c r="H142" s="244"/>
      <c r="I142" s="586"/>
      <c r="J142" s="586"/>
      <c r="K142" s="590"/>
      <c r="L142" s="591"/>
      <c r="M142" s="367"/>
      <c r="N142" s="368"/>
      <c r="O142" s="362"/>
      <c r="P142" s="308"/>
      <c r="Q142" s="308"/>
      <c r="R142" s="308"/>
      <c r="S142" s="193"/>
      <c r="T142" s="615"/>
      <c r="U142" s="318"/>
      <c r="V142" s="204"/>
      <c r="W142" s="225"/>
      <c r="X142" s="225"/>
      <c r="Y142" s="225"/>
      <c r="Z142" s="225"/>
      <c r="AA142" s="304"/>
      <c r="AB142" s="344"/>
      <c r="AC142" s="267"/>
      <c r="AD142" s="264"/>
      <c r="AE142" s="264"/>
      <c r="AF142" s="264"/>
      <c r="AG142" s="264"/>
      <c r="AH142" s="264"/>
      <c r="AI142" s="264"/>
      <c r="AJ142" s="265">
        <f t="shared" ref="AJ142" si="264">(AB142+AB143)/30</f>
        <v>0</v>
      </c>
      <c r="AK142" s="70" t="b">
        <f>P142+Q142+R142+S142=SUM(U142:AB142)</f>
        <v>1</v>
      </c>
    </row>
    <row r="143" spans="1:37" s="74" customFormat="1" ht="10.5" hidden="1" customHeight="1" x14ac:dyDescent="0.2">
      <c r="A143" s="185"/>
      <c r="B143" s="278"/>
      <c r="C143" s="297"/>
      <c r="D143" s="198"/>
      <c r="E143" s="571"/>
      <c r="F143" s="571"/>
      <c r="G143" s="572"/>
      <c r="H143" s="201"/>
      <c r="I143" s="571"/>
      <c r="J143" s="571"/>
      <c r="K143" s="572"/>
      <c r="L143" s="573"/>
      <c r="M143" s="367"/>
      <c r="N143" s="368"/>
      <c r="O143" s="362"/>
      <c r="P143" s="309"/>
      <c r="Q143" s="309"/>
      <c r="R143" s="309"/>
      <c r="S143" s="203"/>
      <c r="T143" s="408"/>
      <c r="U143" s="318"/>
      <c r="V143" s="232"/>
      <c r="W143" s="225"/>
      <c r="X143" s="225"/>
      <c r="Y143" s="225"/>
      <c r="Z143" s="225"/>
      <c r="AA143" s="304"/>
      <c r="AB143" s="344"/>
      <c r="AC143" s="267"/>
      <c r="AD143" s="264"/>
      <c r="AE143" s="264"/>
      <c r="AF143" s="264"/>
      <c r="AG143" s="264"/>
      <c r="AH143" s="264"/>
      <c r="AI143" s="264"/>
      <c r="AJ143" s="265"/>
      <c r="AK143" s="70"/>
    </row>
    <row r="144" spans="1:37" s="74" customFormat="1" ht="10.5" hidden="1" customHeight="1" x14ac:dyDescent="0.2">
      <c r="A144" s="206"/>
      <c r="B144" s="278"/>
      <c r="C144" s="297"/>
      <c r="D144" s="209"/>
      <c r="E144" s="583"/>
      <c r="F144" s="583"/>
      <c r="G144" s="584"/>
      <c r="H144" s="212"/>
      <c r="I144" s="583"/>
      <c r="J144" s="583"/>
      <c r="K144" s="584"/>
      <c r="L144" s="573"/>
      <c r="M144" s="374"/>
      <c r="N144" s="375"/>
      <c r="O144" s="362"/>
      <c r="P144" s="310"/>
      <c r="Q144" s="310"/>
      <c r="R144" s="310"/>
      <c r="S144" s="229"/>
      <c r="T144" s="446"/>
      <c r="U144" s="616"/>
      <c r="V144" s="215"/>
      <c r="W144" s="617"/>
      <c r="X144" s="248"/>
      <c r="Y144" s="617"/>
      <c r="Z144" s="248"/>
      <c r="AA144" s="618"/>
      <c r="AB144" s="619"/>
      <c r="AC144" s="285"/>
      <c r="AD144" s="272"/>
      <c r="AE144" s="272"/>
      <c r="AF144" s="272"/>
      <c r="AG144" s="272"/>
      <c r="AH144" s="272"/>
      <c r="AI144" s="272"/>
      <c r="AJ144" s="273"/>
      <c r="AK144" s="70"/>
    </row>
    <row r="145" spans="1:44" s="74" customFormat="1" ht="10.5" hidden="1" customHeight="1" x14ac:dyDescent="0.2">
      <c r="A145" s="274"/>
      <c r="B145" s="277"/>
      <c r="C145" s="219"/>
      <c r="D145" s="220"/>
      <c r="E145" s="589"/>
      <c r="F145" s="586"/>
      <c r="G145" s="590"/>
      <c r="H145" s="244"/>
      <c r="I145" s="221"/>
      <c r="J145" s="221"/>
      <c r="K145" s="222"/>
      <c r="L145" s="591"/>
      <c r="M145" s="367"/>
      <c r="N145" s="368"/>
      <c r="O145" s="362"/>
      <c r="P145" s="309"/>
      <c r="Q145" s="309"/>
      <c r="R145" s="309"/>
      <c r="S145" s="309"/>
      <c r="T145" s="408"/>
      <c r="U145" s="204"/>
      <c r="V145" s="204"/>
      <c r="W145" s="204"/>
      <c r="X145" s="204"/>
      <c r="Y145" s="204"/>
      <c r="Z145" s="204"/>
      <c r="AA145" s="204"/>
      <c r="AB145" s="205"/>
      <c r="AC145" s="267"/>
      <c r="AD145" s="264"/>
      <c r="AE145" s="264"/>
      <c r="AF145" s="264"/>
      <c r="AG145" s="264"/>
      <c r="AH145" s="264"/>
      <c r="AI145" s="264"/>
      <c r="AJ145" s="265">
        <f t="shared" ref="AJ145" si="265">(AB145+AB146)/30</f>
        <v>0</v>
      </c>
      <c r="AK145" s="70" t="b">
        <f>P145+Q145+R145+S145=SUM(U145:AB145)</f>
        <v>1</v>
      </c>
    </row>
    <row r="146" spans="1:44" s="74" customFormat="1" ht="10.5" hidden="1" customHeight="1" x14ac:dyDescent="0.2">
      <c r="A146" s="185"/>
      <c r="B146" s="278"/>
      <c r="C146" s="187"/>
      <c r="D146" s="198"/>
      <c r="E146" s="597"/>
      <c r="F146" s="571"/>
      <c r="G146" s="572"/>
      <c r="H146" s="201"/>
      <c r="I146" s="199"/>
      <c r="J146" s="199"/>
      <c r="K146" s="200"/>
      <c r="L146" s="573"/>
      <c r="M146" s="367"/>
      <c r="N146" s="368"/>
      <c r="O146" s="362"/>
      <c r="P146" s="309"/>
      <c r="Q146" s="309"/>
      <c r="R146" s="309"/>
      <c r="S146" s="309"/>
      <c r="T146" s="408"/>
      <c r="U146" s="232"/>
      <c r="V146" s="232"/>
      <c r="W146" s="232"/>
      <c r="X146" s="232"/>
      <c r="Y146" s="232"/>
      <c r="Z146" s="232"/>
      <c r="AA146" s="232"/>
      <c r="AB146" s="252"/>
      <c r="AC146" s="267"/>
      <c r="AD146" s="264"/>
      <c r="AE146" s="264"/>
      <c r="AF146" s="264"/>
      <c r="AG146" s="264"/>
      <c r="AH146" s="264"/>
      <c r="AI146" s="264"/>
      <c r="AJ146" s="265"/>
      <c r="AK146" s="70"/>
    </row>
    <row r="147" spans="1:44" s="74" customFormat="1" ht="10.5" hidden="1" customHeight="1" x14ac:dyDescent="0.2">
      <c r="A147" s="206"/>
      <c r="B147" s="279"/>
      <c r="C147" s="208"/>
      <c r="D147" s="209"/>
      <c r="E147" s="600"/>
      <c r="F147" s="583"/>
      <c r="G147" s="584"/>
      <c r="H147" s="212"/>
      <c r="I147" s="210"/>
      <c r="J147" s="210"/>
      <c r="K147" s="211"/>
      <c r="L147" s="585"/>
      <c r="M147" s="374"/>
      <c r="N147" s="375"/>
      <c r="O147" s="362"/>
      <c r="P147" s="309"/>
      <c r="Q147" s="309"/>
      <c r="R147" s="309"/>
      <c r="S147" s="309"/>
      <c r="T147" s="446"/>
      <c r="U147" s="215"/>
      <c r="V147" s="215"/>
      <c r="W147" s="232"/>
      <c r="X147" s="232"/>
      <c r="Y147" s="232"/>
      <c r="Z147" s="232"/>
      <c r="AA147" s="232"/>
      <c r="AB147" s="232"/>
      <c r="AC147" s="267"/>
      <c r="AD147" s="264"/>
      <c r="AE147" s="264"/>
      <c r="AF147" s="264"/>
      <c r="AG147" s="264"/>
      <c r="AH147" s="264"/>
      <c r="AI147" s="264"/>
      <c r="AJ147" s="265"/>
      <c r="AK147" s="70"/>
    </row>
    <row r="148" spans="1:44" s="74" customFormat="1" ht="10.5" hidden="1" customHeight="1" x14ac:dyDescent="0.2">
      <c r="A148" s="274"/>
      <c r="B148" s="277"/>
      <c r="C148" s="359"/>
      <c r="D148" s="220"/>
      <c r="E148" s="586"/>
      <c r="F148" s="586"/>
      <c r="G148" s="590"/>
      <c r="H148" s="244"/>
      <c r="I148" s="586"/>
      <c r="J148" s="586"/>
      <c r="K148" s="590"/>
      <c r="L148" s="591"/>
      <c r="M148" s="360"/>
      <c r="N148" s="361"/>
      <c r="O148" s="361"/>
      <c r="P148" s="308"/>
      <c r="Q148" s="308"/>
      <c r="R148" s="308"/>
      <c r="S148" s="308"/>
      <c r="T148" s="615"/>
      <c r="U148" s="232"/>
      <c r="V148" s="204"/>
      <c r="W148" s="580"/>
      <c r="X148" s="339"/>
      <c r="Y148" s="580"/>
      <c r="Z148" s="580"/>
      <c r="AA148" s="612"/>
      <c r="AB148" s="613"/>
      <c r="AC148" s="285"/>
      <c r="AD148" s="272"/>
      <c r="AE148" s="272"/>
      <c r="AF148" s="272"/>
      <c r="AG148" s="272"/>
      <c r="AH148" s="272"/>
      <c r="AI148" s="272"/>
      <c r="AJ148" s="273">
        <f t="shared" ref="AJ148" si="266">(AB148+AB149)/30</f>
        <v>0</v>
      </c>
      <c r="AK148" s="70" t="b">
        <f>P148+Q148+R148+S148=SUM(U148:AB148)</f>
        <v>1</v>
      </c>
    </row>
    <row r="149" spans="1:44" s="74" customFormat="1" ht="10.5" hidden="1" customHeight="1" x14ac:dyDescent="0.2">
      <c r="A149" s="185"/>
      <c r="B149" s="278"/>
      <c r="C149" s="297"/>
      <c r="D149" s="198"/>
      <c r="E149" s="571"/>
      <c r="F149" s="571"/>
      <c r="G149" s="572"/>
      <c r="H149" s="201"/>
      <c r="I149" s="571"/>
      <c r="J149" s="571"/>
      <c r="K149" s="572"/>
      <c r="L149" s="573"/>
      <c r="M149" s="367"/>
      <c r="N149" s="368"/>
      <c r="O149" s="368"/>
      <c r="P149" s="309"/>
      <c r="Q149" s="309"/>
      <c r="R149" s="309"/>
      <c r="S149" s="309"/>
      <c r="T149" s="408"/>
      <c r="U149" s="232"/>
      <c r="V149" s="232"/>
      <c r="W149" s="580"/>
      <c r="X149" s="339"/>
      <c r="Y149" s="580"/>
      <c r="Z149" s="580"/>
      <c r="AA149" s="581"/>
      <c r="AB149" s="582"/>
      <c r="AC149" s="620"/>
      <c r="AD149" s="621"/>
      <c r="AE149" s="621"/>
      <c r="AF149" s="621"/>
      <c r="AG149" s="621"/>
      <c r="AH149" s="621"/>
      <c r="AI149" s="621"/>
      <c r="AJ149" s="622"/>
      <c r="AK149" s="70"/>
    </row>
    <row r="150" spans="1:44" s="74" customFormat="1" ht="10.5" hidden="1" customHeight="1" x14ac:dyDescent="0.2">
      <c r="A150" s="206"/>
      <c r="B150" s="279"/>
      <c r="C150" s="306"/>
      <c r="D150" s="209"/>
      <c r="E150" s="583"/>
      <c r="F150" s="583"/>
      <c r="G150" s="584"/>
      <c r="H150" s="212"/>
      <c r="I150" s="583"/>
      <c r="J150" s="583"/>
      <c r="K150" s="584"/>
      <c r="L150" s="585"/>
      <c r="M150" s="374"/>
      <c r="N150" s="375"/>
      <c r="O150" s="375"/>
      <c r="P150" s="310"/>
      <c r="Q150" s="310"/>
      <c r="R150" s="310"/>
      <c r="S150" s="310"/>
      <c r="T150" s="446"/>
      <c r="U150" s="215"/>
      <c r="V150" s="215"/>
      <c r="W150" s="580"/>
      <c r="X150" s="215"/>
      <c r="Y150" s="580"/>
      <c r="Z150" s="580"/>
      <c r="AA150" s="581"/>
      <c r="AB150" s="582"/>
      <c r="AC150" s="262"/>
      <c r="AD150" s="263"/>
      <c r="AE150" s="263"/>
      <c r="AF150" s="263"/>
      <c r="AG150" s="263"/>
      <c r="AH150" s="263"/>
      <c r="AI150" s="263"/>
      <c r="AJ150" s="484"/>
      <c r="AK150" s="70"/>
    </row>
    <row r="151" spans="1:44" s="74" customFormat="1" ht="10.5" hidden="1" customHeight="1" x14ac:dyDescent="0.2">
      <c r="A151" s="274"/>
      <c r="B151" s="278"/>
      <c r="C151" s="359"/>
      <c r="D151" s="220"/>
      <c r="E151" s="586"/>
      <c r="F151" s="586"/>
      <c r="G151" s="590"/>
      <c r="H151" s="244"/>
      <c r="I151" s="586"/>
      <c r="J151" s="586"/>
      <c r="K151" s="590"/>
      <c r="L151" s="591"/>
      <c r="M151" s="360"/>
      <c r="N151" s="361"/>
      <c r="O151" s="361"/>
      <c r="P151" s="308"/>
      <c r="Q151" s="308"/>
      <c r="R151" s="308"/>
      <c r="S151" s="193"/>
      <c r="T151" s="615"/>
      <c r="U151" s="318"/>
      <c r="V151" s="232"/>
      <c r="W151" s="225"/>
      <c r="X151" s="225"/>
      <c r="Y151" s="225"/>
      <c r="Z151" s="225"/>
      <c r="AA151" s="304"/>
      <c r="AB151" s="344"/>
      <c r="AC151" s="285"/>
      <c r="AD151" s="272"/>
      <c r="AE151" s="272"/>
      <c r="AF151" s="272"/>
      <c r="AG151" s="272"/>
      <c r="AH151" s="272"/>
      <c r="AI151" s="272"/>
      <c r="AJ151" s="273">
        <f t="shared" ref="AJ151" si="267">(AB151+AB152)/30</f>
        <v>0</v>
      </c>
      <c r="AK151" s="70" t="b">
        <f>P151+Q151+R151+S151=SUM(U151:AB151)</f>
        <v>1</v>
      </c>
    </row>
    <row r="152" spans="1:44" s="74" customFormat="1" ht="10.5" hidden="1" customHeight="1" x14ac:dyDescent="0.2">
      <c r="A152" s="185"/>
      <c r="B152" s="278"/>
      <c r="C152" s="297"/>
      <c r="D152" s="198"/>
      <c r="E152" s="571"/>
      <c r="F152" s="571"/>
      <c r="G152" s="572"/>
      <c r="H152" s="201"/>
      <c r="I152" s="571"/>
      <c r="J152" s="571"/>
      <c r="K152" s="572"/>
      <c r="L152" s="573"/>
      <c r="M152" s="367"/>
      <c r="N152" s="368"/>
      <c r="O152" s="368"/>
      <c r="P152" s="309"/>
      <c r="Q152" s="309"/>
      <c r="R152" s="309"/>
      <c r="S152" s="203"/>
      <c r="T152" s="408"/>
      <c r="U152" s="318"/>
      <c r="V152" s="232"/>
      <c r="W152" s="225"/>
      <c r="X152" s="225"/>
      <c r="Y152" s="225"/>
      <c r="Z152" s="225"/>
      <c r="AA152" s="304"/>
      <c r="AB152" s="344"/>
      <c r="AC152" s="620"/>
      <c r="AD152" s="621"/>
      <c r="AE152" s="621"/>
      <c r="AF152" s="621"/>
      <c r="AG152" s="621"/>
      <c r="AH152" s="621"/>
      <c r="AI152" s="621"/>
      <c r="AJ152" s="622"/>
      <c r="AK152" s="70"/>
    </row>
    <row r="153" spans="1:44" s="74" customFormat="1" ht="10.5" hidden="1" customHeight="1" thickBot="1" x14ac:dyDescent="0.25">
      <c r="A153" s="206"/>
      <c r="B153" s="278"/>
      <c r="C153" s="306"/>
      <c r="D153" s="623"/>
      <c r="E153" s="500"/>
      <c r="F153" s="500"/>
      <c r="G153" s="501"/>
      <c r="H153" s="390"/>
      <c r="I153" s="500"/>
      <c r="J153" s="500"/>
      <c r="K153" s="501"/>
      <c r="L153" s="624"/>
      <c r="M153" s="374"/>
      <c r="N153" s="625"/>
      <c r="O153" s="625"/>
      <c r="P153" s="626"/>
      <c r="Q153" s="626"/>
      <c r="R153" s="626"/>
      <c r="S153" s="627"/>
      <c r="T153" s="503"/>
      <c r="U153" s="616"/>
      <c r="V153" s="617"/>
      <c r="W153" s="617"/>
      <c r="X153" s="215"/>
      <c r="Y153" s="617"/>
      <c r="Z153" s="248"/>
      <c r="AA153" s="618"/>
      <c r="AB153" s="619"/>
      <c r="AC153" s="628"/>
      <c r="AD153" s="629"/>
      <c r="AE153" s="629"/>
      <c r="AF153" s="629"/>
      <c r="AG153" s="629"/>
      <c r="AH153" s="629"/>
      <c r="AI153" s="629"/>
      <c r="AJ153" s="630"/>
      <c r="AK153" s="70"/>
    </row>
    <row r="154" spans="1:44" s="76" customFormat="1" ht="10.5" hidden="1" customHeight="1" x14ac:dyDescent="0.25">
      <c r="A154" s="631"/>
      <c r="B154" s="632"/>
      <c r="C154" s="633"/>
      <c r="D154" s="634"/>
      <c r="E154" s="635"/>
      <c r="F154" s="635"/>
      <c r="G154" s="636"/>
      <c r="H154" s="637"/>
      <c r="I154" s="635"/>
      <c r="J154" s="635"/>
      <c r="K154" s="636"/>
      <c r="L154" s="638"/>
      <c r="M154" s="639"/>
      <c r="N154" s="640"/>
      <c r="O154" s="640"/>
      <c r="P154" s="640"/>
      <c r="Q154" s="640"/>
      <c r="R154" s="640"/>
      <c r="S154" s="640"/>
      <c r="T154" s="641"/>
      <c r="U154" s="642"/>
      <c r="V154" s="643"/>
      <c r="W154" s="643"/>
      <c r="X154" s="643"/>
      <c r="Y154" s="643"/>
      <c r="Z154" s="643"/>
      <c r="AA154" s="643"/>
      <c r="AB154" s="644"/>
      <c r="AC154" s="645"/>
      <c r="AD154" s="646"/>
      <c r="AE154" s="646"/>
      <c r="AF154" s="646"/>
      <c r="AG154" s="646"/>
      <c r="AH154" s="646"/>
      <c r="AI154" s="646"/>
      <c r="AJ154" s="647">
        <f t="shared" ref="AJ154" si="268">SUM(AJ106:AJ153)</f>
        <v>0</v>
      </c>
      <c r="AK154" s="70" t="b">
        <f>(U154+U155)/30=AC154</f>
        <v>1</v>
      </c>
      <c r="AL154" s="70" t="b">
        <f>(V154+V155)/30=AD154</f>
        <v>1</v>
      </c>
      <c r="AM154" s="70" t="b">
        <f t="shared" ref="AM154" si="269">(W154+W155)/30=AE154</f>
        <v>1</v>
      </c>
      <c r="AN154" s="70" t="b">
        <f t="shared" ref="AN154" si="270">(X154+X155)/30=AF154</f>
        <v>1</v>
      </c>
      <c r="AO154" s="70" t="b">
        <f t="shared" ref="AO154" si="271">(Y154+Y155)/30=AG154</f>
        <v>1</v>
      </c>
      <c r="AP154" s="70" t="b">
        <f t="shared" ref="AP154" si="272">(Z154+Z155)/30=AH154</f>
        <v>1</v>
      </c>
      <c r="AQ154" s="70" t="b">
        <f t="shared" ref="AQ154" si="273">(AA154+AA155)/30=AI154</f>
        <v>1</v>
      </c>
      <c r="AR154" s="70" t="b">
        <f t="shared" ref="AR154" si="274">(AB154+AB155)/30=AJ154</f>
        <v>1</v>
      </c>
    </row>
    <row r="155" spans="1:44" s="76" customFormat="1" ht="10.5" hidden="1" customHeight="1" thickBot="1" x14ac:dyDescent="0.3">
      <c r="A155" s="648"/>
      <c r="B155" s="649"/>
      <c r="C155" s="650"/>
      <c r="D155" s="651"/>
      <c r="E155" s="652"/>
      <c r="F155" s="652"/>
      <c r="G155" s="653"/>
      <c r="H155" s="654"/>
      <c r="I155" s="652"/>
      <c r="J155" s="652"/>
      <c r="K155" s="653"/>
      <c r="L155" s="655"/>
      <c r="M155" s="656"/>
      <c r="N155" s="625"/>
      <c r="O155" s="625"/>
      <c r="P155" s="625"/>
      <c r="Q155" s="625"/>
      <c r="R155" s="625"/>
      <c r="S155" s="625"/>
      <c r="T155" s="657"/>
      <c r="U155" s="658"/>
      <c r="V155" s="659"/>
      <c r="W155" s="659"/>
      <c r="X155" s="659"/>
      <c r="Y155" s="659"/>
      <c r="Z155" s="659"/>
      <c r="AA155" s="659"/>
      <c r="AB155" s="660"/>
      <c r="AC155" s="661"/>
      <c r="AD155" s="662"/>
      <c r="AE155" s="662"/>
      <c r="AF155" s="662"/>
      <c r="AG155" s="662"/>
      <c r="AH155" s="662"/>
      <c r="AI155" s="662"/>
      <c r="AJ155" s="663"/>
      <c r="AK155" s="74"/>
      <c r="AL155" s="74"/>
      <c r="AM155" s="74"/>
      <c r="AN155" s="74"/>
      <c r="AO155" s="74"/>
      <c r="AP155" s="74"/>
      <c r="AQ155" s="74"/>
    </row>
    <row r="156" spans="1:44" s="76" customFormat="1" ht="13.5" hidden="1" customHeight="1" thickBot="1" x14ac:dyDescent="0.3">
      <c r="A156" s="664"/>
      <c r="B156" s="665"/>
      <c r="C156" s="665"/>
      <c r="D156" s="666"/>
      <c r="E156" s="666"/>
      <c r="F156" s="666"/>
      <c r="G156" s="666"/>
      <c r="H156" s="666"/>
      <c r="I156" s="666"/>
      <c r="J156" s="666"/>
      <c r="K156" s="666"/>
      <c r="L156" s="666"/>
      <c r="M156" s="666"/>
      <c r="N156" s="666"/>
      <c r="O156" s="666"/>
      <c r="P156" s="666"/>
      <c r="Q156" s="666"/>
      <c r="R156" s="666"/>
      <c r="S156" s="666"/>
      <c r="T156" s="666"/>
      <c r="U156" s="666"/>
      <c r="V156" s="666"/>
      <c r="W156" s="666"/>
      <c r="X156" s="666"/>
      <c r="Y156" s="666"/>
      <c r="Z156" s="666"/>
      <c r="AA156" s="666"/>
      <c r="AB156" s="666"/>
      <c r="AC156" s="666"/>
      <c r="AD156" s="666"/>
      <c r="AE156" s="666"/>
      <c r="AF156" s="666"/>
      <c r="AG156" s="666"/>
      <c r="AH156" s="666"/>
      <c r="AI156" s="666"/>
      <c r="AJ156" s="667"/>
      <c r="AK156" s="74"/>
      <c r="AL156" s="74"/>
      <c r="AM156" s="74"/>
      <c r="AN156" s="74"/>
      <c r="AO156" s="74"/>
      <c r="AP156" s="74"/>
      <c r="AQ156" s="74"/>
    </row>
    <row r="157" spans="1:44" s="77" customFormat="1" ht="10.5" hidden="1" customHeight="1" x14ac:dyDescent="0.25">
      <c r="A157" s="668"/>
      <c r="B157" s="669"/>
      <c r="C157" s="670"/>
      <c r="D157" s="188"/>
      <c r="E157" s="189"/>
      <c r="F157" s="189"/>
      <c r="G157" s="190"/>
      <c r="H157" s="671"/>
      <c r="I157" s="672"/>
      <c r="J157" s="672"/>
      <c r="K157" s="673"/>
      <c r="L157" s="392"/>
      <c r="M157" s="674"/>
      <c r="N157" s="640"/>
      <c r="O157" s="675"/>
      <c r="P157" s="574"/>
      <c r="Q157" s="574"/>
      <c r="R157" s="574"/>
      <c r="S157" s="676"/>
      <c r="T157" s="677"/>
      <c r="U157" s="678"/>
      <c r="V157" s="679"/>
      <c r="W157" s="679"/>
      <c r="X157" s="679"/>
      <c r="Y157" s="679"/>
      <c r="Z157" s="679"/>
      <c r="AA157" s="679"/>
      <c r="AB157" s="680"/>
      <c r="AC157" s="681"/>
      <c r="AD157" s="682"/>
      <c r="AE157" s="682"/>
      <c r="AF157" s="682"/>
      <c r="AG157" s="682"/>
      <c r="AH157" s="682"/>
      <c r="AI157" s="683"/>
      <c r="AJ157" s="684"/>
      <c r="AK157" s="70" t="b">
        <f>P157+Q157+R157+S157=SUM(U157:AB157)</f>
        <v>1</v>
      </c>
    </row>
    <row r="158" spans="1:44" s="77" customFormat="1" ht="10.5" hidden="1" customHeight="1" x14ac:dyDescent="0.25">
      <c r="A158" s="350"/>
      <c r="B158" s="346"/>
      <c r="C158" s="297"/>
      <c r="D158" s="198"/>
      <c r="E158" s="199"/>
      <c r="F158" s="199"/>
      <c r="G158" s="200"/>
      <c r="H158" s="351"/>
      <c r="I158" s="366"/>
      <c r="J158" s="366"/>
      <c r="K158" s="353"/>
      <c r="L158" s="302"/>
      <c r="M158" s="367"/>
      <c r="N158" s="368"/>
      <c r="O158" s="362"/>
      <c r="P158" s="309"/>
      <c r="Q158" s="309"/>
      <c r="R158" s="309"/>
      <c r="S158" s="380"/>
      <c r="T158" s="369"/>
      <c r="U158" s="225"/>
      <c r="V158" s="304"/>
      <c r="W158" s="225"/>
      <c r="X158" s="225"/>
      <c r="Y158" s="225"/>
      <c r="Z158" s="225"/>
      <c r="AA158" s="225"/>
      <c r="AB158" s="344"/>
      <c r="AC158" s="521"/>
      <c r="AD158" s="522"/>
      <c r="AE158" s="522"/>
      <c r="AF158" s="522"/>
      <c r="AG158" s="522"/>
      <c r="AH158" s="522"/>
      <c r="AI158" s="523"/>
      <c r="AJ158" s="524"/>
      <c r="AK158" s="70"/>
    </row>
    <row r="159" spans="1:44" s="77" customFormat="1" ht="10.5" hidden="1" customHeight="1" x14ac:dyDescent="0.25">
      <c r="A159" s="354"/>
      <c r="B159" s="355"/>
      <c r="C159" s="306"/>
      <c r="D159" s="209"/>
      <c r="E159" s="210"/>
      <c r="F159" s="210"/>
      <c r="G159" s="211"/>
      <c r="H159" s="356"/>
      <c r="I159" s="357"/>
      <c r="J159" s="357"/>
      <c r="K159" s="358"/>
      <c r="L159" s="307"/>
      <c r="M159" s="374"/>
      <c r="N159" s="375"/>
      <c r="O159" s="362"/>
      <c r="P159" s="310"/>
      <c r="Q159" s="310"/>
      <c r="R159" s="310"/>
      <c r="S159" s="380"/>
      <c r="T159" s="376"/>
      <c r="U159" s="215"/>
      <c r="V159" s="215"/>
      <c r="W159" s="215"/>
      <c r="X159" s="216"/>
      <c r="Y159" s="215"/>
      <c r="Z159" s="216"/>
      <c r="AA159" s="215"/>
      <c r="AB159" s="253"/>
      <c r="AC159" s="525"/>
      <c r="AD159" s="526"/>
      <c r="AE159" s="526"/>
      <c r="AF159" s="526"/>
      <c r="AG159" s="526"/>
      <c r="AH159" s="526"/>
      <c r="AI159" s="527"/>
      <c r="AJ159" s="528"/>
      <c r="AK159" s="70"/>
    </row>
    <row r="160" spans="1:44" s="77" customFormat="1" ht="10.5" hidden="1" customHeight="1" x14ac:dyDescent="0.25">
      <c r="A160" s="345"/>
      <c r="B160" s="346"/>
      <c r="C160" s="359"/>
      <c r="D160" s="198"/>
      <c r="E160" s="199"/>
      <c r="F160" s="199"/>
      <c r="G160" s="200"/>
      <c r="H160" s="201"/>
      <c r="I160" s="199"/>
      <c r="J160" s="199"/>
      <c r="K160" s="200"/>
      <c r="L160" s="302"/>
      <c r="M160" s="367"/>
      <c r="N160" s="368"/>
      <c r="O160" s="375"/>
      <c r="P160" s="309"/>
      <c r="Q160" s="309"/>
      <c r="R160" s="309"/>
      <c r="S160" s="229"/>
      <c r="T160" s="369"/>
      <c r="U160" s="317"/>
      <c r="V160" s="225"/>
      <c r="W160" s="225"/>
      <c r="X160" s="225"/>
      <c r="Y160" s="225"/>
      <c r="Z160" s="225"/>
      <c r="AA160" s="225"/>
      <c r="AB160" s="685"/>
      <c r="AC160" s="517"/>
      <c r="AD160" s="518"/>
      <c r="AE160" s="518"/>
      <c r="AF160" s="518"/>
      <c r="AG160" s="518"/>
      <c r="AH160" s="518"/>
      <c r="AI160" s="519"/>
      <c r="AJ160" s="520"/>
      <c r="AK160" s="70" t="b">
        <f>P160+Q160+R160+S160=SUM(U160:AB160)</f>
        <v>1</v>
      </c>
    </row>
    <row r="161" spans="1:37" s="77" customFormat="1" ht="10.5" hidden="1" customHeight="1" x14ac:dyDescent="0.25">
      <c r="A161" s="350"/>
      <c r="B161" s="346"/>
      <c r="C161" s="297"/>
      <c r="D161" s="198"/>
      <c r="E161" s="199"/>
      <c r="F161" s="199"/>
      <c r="G161" s="200"/>
      <c r="H161" s="201"/>
      <c r="I161" s="199"/>
      <c r="J161" s="199"/>
      <c r="K161" s="200"/>
      <c r="L161" s="302"/>
      <c r="M161" s="367"/>
      <c r="N161" s="368"/>
      <c r="O161" s="362"/>
      <c r="P161" s="309"/>
      <c r="Q161" s="309"/>
      <c r="R161" s="309"/>
      <c r="S161" s="218"/>
      <c r="T161" s="369"/>
      <c r="U161" s="318"/>
      <c r="V161" s="225"/>
      <c r="W161" s="225"/>
      <c r="X161" s="225"/>
      <c r="Y161" s="225"/>
      <c r="Z161" s="225"/>
      <c r="AA161" s="225"/>
      <c r="AB161" s="685"/>
      <c r="AC161" s="521"/>
      <c r="AD161" s="522"/>
      <c r="AE161" s="522"/>
      <c r="AF161" s="522"/>
      <c r="AG161" s="522"/>
      <c r="AH161" s="522"/>
      <c r="AI161" s="523"/>
      <c r="AJ161" s="524"/>
      <c r="AK161" s="70"/>
    </row>
    <row r="162" spans="1:37" s="77" customFormat="1" ht="10.5" hidden="1" customHeight="1" x14ac:dyDescent="0.25">
      <c r="A162" s="354"/>
      <c r="B162" s="355"/>
      <c r="C162" s="306"/>
      <c r="D162" s="209"/>
      <c r="E162" s="210"/>
      <c r="F162" s="210"/>
      <c r="G162" s="211"/>
      <c r="H162" s="201"/>
      <c r="I162" s="210"/>
      <c r="J162" s="210"/>
      <c r="K162" s="211"/>
      <c r="L162" s="307"/>
      <c r="M162" s="374"/>
      <c r="N162" s="375"/>
      <c r="O162" s="362"/>
      <c r="P162" s="310"/>
      <c r="Q162" s="310"/>
      <c r="R162" s="310"/>
      <c r="S162" s="218"/>
      <c r="T162" s="376"/>
      <c r="U162" s="318"/>
      <c r="V162" s="225"/>
      <c r="W162" s="225"/>
      <c r="X162" s="225"/>
      <c r="Y162" s="225"/>
      <c r="Z162" s="225"/>
      <c r="AA162" s="215"/>
      <c r="AB162" s="685"/>
      <c r="AC162" s="525"/>
      <c r="AD162" s="526"/>
      <c r="AE162" s="526"/>
      <c r="AF162" s="526"/>
      <c r="AG162" s="526"/>
      <c r="AH162" s="526"/>
      <c r="AI162" s="527"/>
      <c r="AJ162" s="528"/>
      <c r="AK162" s="70"/>
    </row>
    <row r="163" spans="1:37" s="77" customFormat="1" ht="10.5" hidden="1" customHeight="1" x14ac:dyDescent="0.25">
      <c r="A163" s="345"/>
      <c r="B163" s="278"/>
      <c r="C163" s="297"/>
      <c r="D163" s="220"/>
      <c r="E163" s="221"/>
      <c r="F163" s="221"/>
      <c r="G163" s="222"/>
      <c r="H163" s="244"/>
      <c r="I163" s="221"/>
      <c r="J163" s="221"/>
      <c r="K163" s="222"/>
      <c r="L163" s="298"/>
      <c r="M163" s="360"/>
      <c r="N163" s="361"/>
      <c r="O163" s="362"/>
      <c r="P163" s="309"/>
      <c r="Q163" s="309"/>
      <c r="R163" s="309"/>
      <c r="S163" s="229"/>
      <c r="T163" s="363"/>
      <c r="U163" s="686"/>
      <c r="V163" s="312"/>
      <c r="W163" s="312"/>
      <c r="X163" s="312"/>
      <c r="Y163" s="225"/>
      <c r="Z163" s="312"/>
      <c r="AA163" s="312"/>
      <c r="AB163" s="344"/>
      <c r="AC163" s="517"/>
      <c r="AD163" s="518"/>
      <c r="AE163" s="518"/>
      <c r="AF163" s="518"/>
      <c r="AG163" s="518"/>
      <c r="AH163" s="518"/>
      <c r="AI163" s="519"/>
      <c r="AJ163" s="520"/>
      <c r="AK163" s="70" t="b">
        <f>P163+Q163+R163+S163=SUM(U163:AB163)</f>
        <v>1</v>
      </c>
    </row>
    <row r="164" spans="1:37" s="77" customFormat="1" ht="10.5" hidden="1" customHeight="1" x14ac:dyDescent="0.25">
      <c r="A164" s="350"/>
      <c r="B164" s="278"/>
      <c r="C164" s="297"/>
      <c r="D164" s="198"/>
      <c r="E164" s="199"/>
      <c r="F164" s="199"/>
      <c r="G164" s="200"/>
      <c r="H164" s="201"/>
      <c r="I164" s="199"/>
      <c r="J164" s="199"/>
      <c r="K164" s="200"/>
      <c r="L164" s="302"/>
      <c r="M164" s="367"/>
      <c r="N164" s="368"/>
      <c r="O164" s="362"/>
      <c r="P164" s="309"/>
      <c r="Q164" s="309"/>
      <c r="R164" s="309"/>
      <c r="S164" s="218"/>
      <c r="T164" s="369"/>
      <c r="U164" s="686"/>
      <c r="V164" s="312"/>
      <c r="W164" s="312"/>
      <c r="X164" s="312"/>
      <c r="Y164" s="225"/>
      <c r="Z164" s="312"/>
      <c r="AA164" s="312"/>
      <c r="AB164" s="344"/>
      <c r="AC164" s="521"/>
      <c r="AD164" s="522"/>
      <c r="AE164" s="522"/>
      <c r="AF164" s="522"/>
      <c r="AG164" s="522"/>
      <c r="AH164" s="522"/>
      <c r="AI164" s="523"/>
      <c r="AJ164" s="524"/>
      <c r="AK164" s="70"/>
    </row>
    <row r="165" spans="1:37" s="77" customFormat="1" ht="10.5" hidden="1" customHeight="1" x14ac:dyDescent="0.25">
      <c r="A165" s="354"/>
      <c r="B165" s="278"/>
      <c r="C165" s="306"/>
      <c r="D165" s="209"/>
      <c r="E165" s="210"/>
      <c r="F165" s="210"/>
      <c r="G165" s="211"/>
      <c r="H165" s="212"/>
      <c r="I165" s="210"/>
      <c r="J165" s="210"/>
      <c r="K165" s="211"/>
      <c r="L165" s="307"/>
      <c r="M165" s="374"/>
      <c r="N165" s="375"/>
      <c r="O165" s="362"/>
      <c r="P165" s="310"/>
      <c r="Q165" s="310"/>
      <c r="R165" s="310"/>
      <c r="S165" s="218"/>
      <c r="T165" s="376"/>
      <c r="U165" s="686"/>
      <c r="V165" s="312"/>
      <c r="W165" s="312"/>
      <c r="X165" s="312"/>
      <c r="Y165" s="215"/>
      <c r="Z165" s="215"/>
      <c r="AA165" s="312"/>
      <c r="AB165" s="687"/>
      <c r="AC165" s="525"/>
      <c r="AD165" s="526"/>
      <c r="AE165" s="526"/>
      <c r="AF165" s="526"/>
      <c r="AG165" s="526"/>
      <c r="AH165" s="526"/>
      <c r="AI165" s="527"/>
      <c r="AJ165" s="528"/>
      <c r="AK165" s="70"/>
    </row>
    <row r="166" spans="1:37" s="77" customFormat="1" ht="10.5" hidden="1" customHeight="1" x14ac:dyDescent="0.25">
      <c r="A166" s="345"/>
      <c r="B166" s="346"/>
      <c r="C166" s="297"/>
      <c r="D166" s="220"/>
      <c r="E166" s="221"/>
      <c r="F166" s="221"/>
      <c r="G166" s="222"/>
      <c r="H166" s="244"/>
      <c r="I166" s="221"/>
      <c r="J166" s="221"/>
      <c r="K166" s="222"/>
      <c r="L166" s="298"/>
      <c r="M166" s="360"/>
      <c r="N166" s="361"/>
      <c r="O166" s="362"/>
      <c r="P166" s="309"/>
      <c r="Q166" s="309"/>
      <c r="R166" s="309"/>
      <c r="S166" s="229"/>
      <c r="T166" s="363"/>
      <c r="U166" s="317"/>
      <c r="V166" s="225"/>
      <c r="W166" s="225"/>
      <c r="X166" s="225"/>
      <c r="Y166" s="225"/>
      <c r="Z166" s="225"/>
      <c r="AA166" s="225"/>
      <c r="AB166" s="685"/>
      <c r="AC166" s="517"/>
      <c r="AD166" s="518"/>
      <c r="AE166" s="518"/>
      <c r="AF166" s="518"/>
      <c r="AG166" s="518"/>
      <c r="AH166" s="518"/>
      <c r="AI166" s="519"/>
      <c r="AJ166" s="520"/>
      <c r="AK166" s="70" t="b">
        <f>P166+Q166+R166+S166=SUM(U166:AB166)</f>
        <v>1</v>
      </c>
    </row>
    <row r="167" spans="1:37" s="77" customFormat="1" ht="10.5" hidden="1" customHeight="1" x14ac:dyDescent="0.25">
      <c r="A167" s="350"/>
      <c r="B167" s="346"/>
      <c r="C167" s="297"/>
      <c r="D167" s="198"/>
      <c r="E167" s="199"/>
      <c r="F167" s="199"/>
      <c r="G167" s="200"/>
      <c r="H167" s="201"/>
      <c r="I167" s="199"/>
      <c r="J167" s="199"/>
      <c r="K167" s="200"/>
      <c r="L167" s="302"/>
      <c r="M167" s="367"/>
      <c r="N167" s="368"/>
      <c r="O167" s="362"/>
      <c r="P167" s="309"/>
      <c r="Q167" s="309"/>
      <c r="R167" s="309"/>
      <c r="S167" s="218"/>
      <c r="T167" s="369"/>
      <c r="U167" s="318"/>
      <c r="V167" s="225"/>
      <c r="W167" s="225"/>
      <c r="X167" s="225"/>
      <c r="Y167" s="225"/>
      <c r="Z167" s="225"/>
      <c r="AA167" s="225"/>
      <c r="AB167" s="685"/>
      <c r="AC167" s="521"/>
      <c r="AD167" s="522"/>
      <c r="AE167" s="522"/>
      <c r="AF167" s="522"/>
      <c r="AG167" s="522"/>
      <c r="AH167" s="522"/>
      <c r="AI167" s="523"/>
      <c r="AJ167" s="524"/>
      <c r="AK167" s="70"/>
    </row>
    <row r="168" spans="1:37" s="77" customFormat="1" ht="10.5" hidden="1" customHeight="1" x14ac:dyDescent="0.25">
      <c r="A168" s="354"/>
      <c r="B168" s="355"/>
      <c r="C168" s="306"/>
      <c r="D168" s="209"/>
      <c r="E168" s="210"/>
      <c r="F168" s="210"/>
      <c r="G168" s="211"/>
      <c r="H168" s="212"/>
      <c r="I168" s="210"/>
      <c r="J168" s="210"/>
      <c r="K168" s="211"/>
      <c r="L168" s="307"/>
      <c r="M168" s="374"/>
      <c r="N168" s="375"/>
      <c r="O168" s="362"/>
      <c r="P168" s="310"/>
      <c r="Q168" s="310"/>
      <c r="R168" s="310"/>
      <c r="S168" s="218"/>
      <c r="T168" s="376"/>
      <c r="U168" s="318"/>
      <c r="V168" s="225"/>
      <c r="W168" s="225"/>
      <c r="X168" s="225"/>
      <c r="Y168" s="215"/>
      <c r="Z168" s="225"/>
      <c r="AA168" s="225"/>
      <c r="AB168" s="344"/>
      <c r="AC168" s="525"/>
      <c r="AD168" s="526"/>
      <c r="AE168" s="526"/>
      <c r="AF168" s="526"/>
      <c r="AG168" s="526"/>
      <c r="AH168" s="526"/>
      <c r="AI168" s="527"/>
      <c r="AJ168" s="528"/>
      <c r="AK168" s="70"/>
    </row>
    <row r="169" spans="1:37" s="76" customFormat="1" ht="10.5" hidden="1" customHeight="1" x14ac:dyDescent="0.25">
      <c r="A169" s="345"/>
      <c r="B169" s="346"/>
      <c r="C169" s="297"/>
      <c r="D169" s="198"/>
      <c r="E169" s="199"/>
      <c r="F169" s="199"/>
      <c r="G169" s="200"/>
      <c r="H169" s="201"/>
      <c r="I169" s="199"/>
      <c r="J169" s="199"/>
      <c r="K169" s="200"/>
      <c r="L169" s="302"/>
      <c r="M169" s="367"/>
      <c r="N169" s="368"/>
      <c r="O169" s="375"/>
      <c r="P169" s="309"/>
      <c r="Q169" s="309"/>
      <c r="R169" s="309"/>
      <c r="S169" s="229"/>
      <c r="T169" s="369"/>
      <c r="U169" s="377"/>
      <c r="V169" s="292"/>
      <c r="W169" s="292"/>
      <c r="X169" s="292"/>
      <c r="Y169" s="292"/>
      <c r="Z169" s="292"/>
      <c r="AA169" s="292"/>
      <c r="AB169" s="688"/>
      <c r="AC169" s="285"/>
      <c r="AD169" s="272"/>
      <c r="AE169" s="272"/>
      <c r="AF169" s="272"/>
      <c r="AG169" s="272"/>
      <c r="AH169" s="272"/>
      <c r="AI169" s="272"/>
      <c r="AJ169" s="273"/>
      <c r="AK169" s="70" t="b">
        <f>P169+Q169+R169+S169=SUM(U169:AB169)</f>
        <v>1</v>
      </c>
    </row>
    <row r="170" spans="1:37" s="76" customFormat="1" ht="10.5" hidden="1" customHeight="1" x14ac:dyDescent="0.25">
      <c r="A170" s="350"/>
      <c r="B170" s="346"/>
      <c r="C170" s="297"/>
      <c r="D170" s="198"/>
      <c r="E170" s="199"/>
      <c r="F170" s="199"/>
      <c r="G170" s="200"/>
      <c r="H170" s="201"/>
      <c r="I170" s="199"/>
      <c r="J170" s="199"/>
      <c r="K170" s="200"/>
      <c r="L170" s="302"/>
      <c r="M170" s="367"/>
      <c r="N170" s="368"/>
      <c r="O170" s="362"/>
      <c r="P170" s="309"/>
      <c r="Q170" s="309"/>
      <c r="R170" s="309"/>
      <c r="S170" s="218"/>
      <c r="T170" s="369"/>
      <c r="U170" s="318"/>
      <c r="V170" s="225"/>
      <c r="W170" s="225"/>
      <c r="X170" s="225"/>
      <c r="Y170" s="225"/>
      <c r="Z170" s="225"/>
      <c r="AA170" s="225"/>
      <c r="AB170" s="344"/>
      <c r="AC170" s="620"/>
      <c r="AD170" s="621"/>
      <c r="AE170" s="621"/>
      <c r="AF170" s="621"/>
      <c r="AG170" s="621"/>
      <c r="AH170" s="621"/>
      <c r="AI170" s="621"/>
      <c r="AJ170" s="622"/>
    </row>
    <row r="171" spans="1:37" s="76" customFormat="1" ht="10.5" hidden="1" customHeight="1" x14ac:dyDescent="0.25">
      <c r="A171" s="354"/>
      <c r="B171" s="355"/>
      <c r="C171" s="297"/>
      <c r="D171" s="209"/>
      <c r="E171" s="210"/>
      <c r="F171" s="210"/>
      <c r="G171" s="211"/>
      <c r="H171" s="201"/>
      <c r="I171" s="210"/>
      <c r="J171" s="210"/>
      <c r="K171" s="211"/>
      <c r="L171" s="307"/>
      <c r="M171" s="374"/>
      <c r="N171" s="375"/>
      <c r="O171" s="362"/>
      <c r="P171" s="310"/>
      <c r="Q171" s="310"/>
      <c r="R171" s="310"/>
      <c r="S171" s="218"/>
      <c r="T171" s="376"/>
      <c r="U171" s="215"/>
      <c r="V171" s="216"/>
      <c r="W171" s="215"/>
      <c r="X171" s="216"/>
      <c r="Y171" s="215"/>
      <c r="Z171" s="216"/>
      <c r="AA171" s="215"/>
      <c r="AB171" s="253"/>
      <c r="AC171" s="262"/>
      <c r="AD171" s="263"/>
      <c r="AE171" s="263"/>
      <c r="AF171" s="263"/>
      <c r="AG171" s="263"/>
      <c r="AH171" s="263"/>
      <c r="AI171" s="263"/>
      <c r="AJ171" s="484"/>
    </row>
    <row r="172" spans="1:37" s="77" customFormat="1" ht="10.5" hidden="1" customHeight="1" x14ac:dyDescent="0.25">
      <c r="A172" s="345"/>
      <c r="B172" s="277"/>
      <c r="C172" s="359"/>
      <c r="D172" s="220"/>
      <c r="E172" s="221"/>
      <c r="F172" s="221"/>
      <c r="G172" s="222"/>
      <c r="H172" s="244"/>
      <c r="I172" s="221"/>
      <c r="J172" s="221"/>
      <c r="K172" s="222"/>
      <c r="L172" s="298"/>
      <c r="M172" s="360"/>
      <c r="N172" s="361"/>
      <c r="O172" s="361"/>
      <c r="P172" s="308"/>
      <c r="Q172" s="308"/>
      <c r="R172" s="308"/>
      <c r="S172" s="193"/>
      <c r="T172" s="363"/>
      <c r="U172" s="317"/>
      <c r="V172" s="225"/>
      <c r="W172" s="225"/>
      <c r="X172" s="225"/>
      <c r="Y172" s="292"/>
      <c r="Z172" s="225"/>
      <c r="AA172" s="225"/>
      <c r="AB172" s="379"/>
      <c r="AC172" s="517"/>
      <c r="AD172" s="518"/>
      <c r="AE172" s="518"/>
      <c r="AF172" s="518"/>
      <c r="AG172" s="518"/>
      <c r="AH172" s="518"/>
      <c r="AI172" s="518"/>
      <c r="AJ172" s="520"/>
      <c r="AK172" s="70" t="b">
        <f>P172+Q172+R172+S172=SUM(U172:AB172)</f>
        <v>1</v>
      </c>
    </row>
    <row r="173" spans="1:37" s="77" customFormat="1" ht="10.5" hidden="1" customHeight="1" x14ac:dyDescent="0.25">
      <c r="A173" s="350"/>
      <c r="B173" s="278"/>
      <c r="C173" s="297"/>
      <c r="D173" s="198"/>
      <c r="E173" s="199"/>
      <c r="F173" s="199"/>
      <c r="G173" s="200"/>
      <c r="H173" s="201"/>
      <c r="I173" s="199"/>
      <c r="J173" s="199"/>
      <c r="K173" s="200"/>
      <c r="L173" s="302"/>
      <c r="M173" s="367"/>
      <c r="N173" s="368"/>
      <c r="O173" s="368"/>
      <c r="P173" s="309"/>
      <c r="Q173" s="309"/>
      <c r="R173" s="309"/>
      <c r="S173" s="203"/>
      <c r="T173" s="369"/>
      <c r="U173" s="318"/>
      <c r="V173" s="225"/>
      <c r="W173" s="225"/>
      <c r="X173" s="225"/>
      <c r="Y173" s="225"/>
      <c r="Z173" s="225"/>
      <c r="AA173" s="225"/>
      <c r="AB173" s="685"/>
      <c r="AC173" s="521"/>
      <c r="AD173" s="522"/>
      <c r="AE173" s="522"/>
      <c r="AF173" s="522"/>
      <c r="AG173" s="522"/>
      <c r="AH173" s="522"/>
      <c r="AI173" s="522"/>
      <c r="AJ173" s="524"/>
      <c r="AK173" s="70"/>
    </row>
    <row r="174" spans="1:37" s="78" customFormat="1" ht="10.5" hidden="1" customHeight="1" x14ac:dyDescent="0.25">
      <c r="A174" s="354"/>
      <c r="B174" s="279"/>
      <c r="C174" s="306"/>
      <c r="D174" s="209"/>
      <c r="E174" s="210"/>
      <c r="F174" s="210"/>
      <c r="G174" s="211"/>
      <c r="H174" s="212"/>
      <c r="I174" s="210"/>
      <c r="J174" s="210"/>
      <c r="K174" s="211"/>
      <c r="L174" s="307"/>
      <c r="M174" s="374"/>
      <c r="N174" s="375"/>
      <c r="O174" s="375"/>
      <c r="P174" s="310"/>
      <c r="Q174" s="310"/>
      <c r="R174" s="310"/>
      <c r="S174" s="229"/>
      <c r="T174" s="376"/>
      <c r="U174" s="318"/>
      <c r="V174" s="225"/>
      <c r="W174" s="225"/>
      <c r="X174" s="225"/>
      <c r="Y174" s="225"/>
      <c r="Z174" s="617"/>
      <c r="AA174" s="215"/>
      <c r="AB174" s="689"/>
      <c r="AC174" s="525"/>
      <c r="AD174" s="526"/>
      <c r="AE174" s="526"/>
      <c r="AF174" s="526"/>
      <c r="AG174" s="526"/>
      <c r="AH174" s="526"/>
      <c r="AI174" s="526"/>
      <c r="AJ174" s="528"/>
      <c r="AK174" s="75"/>
    </row>
    <row r="175" spans="1:37" s="78" customFormat="1" ht="10.5" hidden="1" customHeight="1" x14ac:dyDescent="0.25">
      <c r="A175" s="345"/>
      <c r="B175" s="346"/>
      <c r="C175" s="297"/>
      <c r="D175" s="198"/>
      <c r="E175" s="199"/>
      <c r="F175" s="199"/>
      <c r="G175" s="200"/>
      <c r="H175" s="201"/>
      <c r="I175" s="199"/>
      <c r="J175" s="199"/>
      <c r="K175" s="200"/>
      <c r="L175" s="302"/>
      <c r="M175" s="360"/>
      <c r="N175" s="361"/>
      <c r="O175" s="361"/>
      <c r="P175" s="309"/>
      <c r="Q175" s="309"/>
      <c r="R175" s="309"/>
      <c r="S175" s="310"/>
      <c r="T175" s="363"/>
      <c r="U175" s="318"/>
      <c r="V175" s="225"/>
      <c r="W175" s="225"/>
      <c r="X175" s="225"/>
      <c r="Y175" s="225"/>
      <c r="Z175" s="225"/>
      <c r="AA175" s="225"/>
      <c r="AB175" s="344"/>
      <c r="AC175" s="521"/>
      <c r="AD175" s="522"/>
      <c r="AE175" s="522"/>
      <c r="AF175" s="522"/>
      <c r="AG175" s="522"/>
      <c r="AH175" s="522"/>
      <c r="AI175" s="522"/>
      <c r="AJ175" s="524"/>
      <c r="AK175" s="75" t="b">
        <f>P175+Q175+R175+S175=SUM(U175:AB175)</f>
        <v>1</v>
      </c>
    </row>
    <row r="176" spans="1:37" s="78" customFormat="1" ht="10.5" hidden="1" customHeight="1" x14ac:dyDescent="0.25">
      <c r="A176" s="350"/>
      <c r="B176" s="346"/>
      <c r="C176" s="297"/>
      <c r="D176" s="198"/>
      <c r="E176" s="199"/>
      <c r="F176" s="199"/>
      <c r="G176" s="200"/>
      <c r="H176" s="201"/>
      <c r="I176" s="199"/>
      <c r="J176" s="199"/>
      <c r="K176" s="200"/>
      <c r="L176" s="302"/>
      <c r="M176" s="367"/>
      <c r="N176" s="368"/>
      <c r="O176" s="368"/>
      <c r="P176" s="309"/>
      <c r="Q176" s="309"/>
      <c r="R176" s="309"/>
      <c r="S176" s="380"/>
      <c r="T176" s="369"/>
      <c r="U176" s="318"/>
      <c r="V176" s="225"/>
      <c r="W176" s="225"/>
      <c r="X176" s="225"/>
      <c r="Y176" s="225"/>
      <c r="Z176" s="225"/>
      <c r="AA176" s="225"/>
      <c r="AB176" s="344"/>
      <c r="AC176" s="521"/>
      <c r="AD176" s="522"/>
      <c r="AE176" s="522"/>
      <c r="AF176" s="522"/>
      <c r="AG176" s="522"/>
      <c r="AH176" s="522"/>
      <c r="AI176" s="522"/>
      <c r="AJ176" s="524"/>
      <c r="AK176" s="75"/>
    </row>
    <row r="177" spans="1:44" s="78" customFormat="1" ht="10.5" hidden="1" customHeight="1" thickBot="1" x14ac:dyDescent="0.3">
      <c r="A177" s="354"/>
      <c r="B177" s="355"/>
      <c r="C177" s="306"/>
      <c r="D177" s="209"/>
      <c r="E177" s="210"/>
      <c r="F177" s="210"/>
      <c r="G177" s="211"/>
      <c r="H177" s="212"/>
      <c r="I177" s="210"/>
      <c r="J177" s="210"/>
      <c r="K177" s="211"/>
      <c r="L177" s="307"/>
      <c r="M177" s="374"/>
      <c r="N177" s="375"/>
      <c r="O177" s="375"/>
      <c r="P177" s="310"/>
      <c r="Q177" s="310"/>
      <c r="R177" s="310"/>
      <c r="S177" s="380"/>
      <c r="T177" s="376"/>
      <c r="U177" s="686"/>
      <c r="V177" s="312"/>
      <c r="W177" s="312"/>
      <c r="X177" s="617"/>
      <c r="Y177" s="617"/>
      <c r="Z177" s="248"/>
      <c r="AA177" s="312"/>
      <c r="AB177" s="690"/>
      <c r="AC177" s="691"/>
      <c r="AD177" s="692"/>
      <c r="AE177" s="692"/>
      <c r="AF177" s="692"/>
      <c r="AG177" s="692"/>
      <c r="AH177" s="692"/>
      <c r="AI177" s="692"/>
      <c r="AJ177" s="693"/>
      <c r="AK177" s="75"/>
    </row>
    <row r="178" spans="1:44" s="78" customFormat="1" ht="10.5" hidden="1" customHeight="1" x14ac:dyDescent="0.25">
      <c r="A178" s="345"/>
      <c r="B178" s="277"/>
      <c r="C178" s="359"/>
      <c r="D178" s="220"/>
      <c r="E178" s="221"/>
      <c r="F178" s="221"/>
      <c r="G178" s="222"/>
      <c r="H178" s="244"/>
      <c r="I178" s="221"/>
      <c r="J178" s="221"/>
      <c r="K178" s="222"/>
      <c r="L178" s="298"/>
      <c r="M178" s="360"/>
      <c r="N178" s="361"/>
      <c r="O178" s="361"/>
      <c r="P178" s="308"/>
      <c r="Q178" s="308"/>
      <c r="R178" s="308"/>
      <c r="S178" s="193"/>
      <c r="T178" s="363"/>
      <c r="U178" s="317"/>
      <c r="V178" s="225"/>
      <c r="W178" s="225"/>
      <c r="X178" s="225"/>
      <c r="Y178" s="225"/>
      <c r="Z178" s="225"/>
      <c r="AA178" s="225"/>
      <c r="AB178" s="685"/>
      <c r="AC178" s="517"/>
      <c r="AD178" s="518"/>
      <c r="AE178" s="518"/>
      <c r="AF178" s="518"/>
      <c r="AG178" s="518"/>
      <c r="AH178" s="518"/>
      <c r="AI178" s="518"/>
      <c r="AJ178" s="520"/>
      <c r="AK178" s="70" t="b">
        <f>P178+Q178+R178+S178=SUM(U178:AB178)</f>
        <v>1</v>
      </c>
    </row>
    <row r="179" spans="1:44" s="78" customFormat="1" ht="10.5" hidden="1" customHeight="1" x14ac:dyDescent="0.25">
      <c r="A179" s="350"/>
      <c r="B179" s="278"/>
      <c r="C179" s="297"/>
      <c r="D179" s="198"/>
      <c r="E179" s="199"/>
      <c r="F179" s="199"/>
      <c r="G179" s="200"/>
      <c r="H179" s="201"/>
      <c r="I179" s="199"/>
      <c r="J179" s="199"/>
      <c r="K179" s="200"/>
      <c r="L179" s="302"/>
      <c r="M179" s="367"/>
      <c r="N179" s="368"/>
      <c r="O179" s="368"/>
      <c r="P179" s="309"/>
      <c r="Q179" s="309"/>
      <c r="R179" s="309"/>
      <c r="S179" s="203"/>
      <c r="T179" s="369"/>
      <c r="U179" s="318"/>
      <c r="V179" s="225"/>
      <c r="W179" s="225"/>
      <c r="X179" s="225"/>
      <c r="Y179" s="225"/>
      <c r="Z179" s="225"/>
      <c r="AA179" s="225"/>
      <c r="AB179" s="685"/>
      <c r="AC179" s="521"/>
      <c r="AD179" s="522"/>
      <c r="AE179" s="522"/>
      <c r="AF179" s="522"/>
      <c r="AG179" s="522"/>
      <c r="AH179" s="522"/>
      <c r="AI179" s="522"/>
      <c r="AJ179" s="524"/>
      <c r="AK179" s="75"/>
    </row>
    <row r="180" spans="1:44" s="78" customFormat="1" ht="10.5" hidden="1" customHeight="1" thickBot="1" x14ac:dyDescent="0.3">
      <c r="A180" s="694"/>
      <c r="B180" s="387"/>
      <c r="C180" s="388"/>
      <c r="D180" s="198"/>
      <c r="E180" s="199"/>
      <c r="F180" s="199"/>
      <c r="G180" s="200"/>
      <c r="H180" s="201"/>
      <c r="I180" s="199"/>
      <c r="J180" s="199"/>
      <c r="K180" s="200"/>
      <c r="L180" s="302"/>
      <c r="M180" s="367"/>
      <c r="N180" s="368"/>
      <c r="O180" s="368"/>
      <c r="P180" s="309"/>
      <c r="Q180" s="309"/>
      <c r="R180" s="309"/>
      <c r="S180" s="203"/>
      <c r="T180" s="369"/>
      <c r="U180" s="686"/>
      <c r="V180" s="312"/>
      <c r="W180" s="312"/>
      <c r="X180" s="312"/>
      <c r="Y180" s="312"/>
      <c r="Z180" s="215"/>
      <c r="AA180" s="617"/>
      <c r="AB180" s="689"/>
      <c r="AC180" s="521"/>
      <c r="AD180" s="522"/>
      <c r="AE180" s="522"/>
      <c r="AF180" s="522"/>
      <c r="AG180" s="522"/>
      <c r="AH180" s="522"/>
      <c r="AI180" s="522"/>
      <c r="AJ180" s="524"/>
      <c r="AK180" s="75"/>
    </row>
    <row r="181" spans="1:44" s="78" customFormat="1" ht="10.5" hidden="1" customHeight="1" x14ac:dyDescent="0.25">
      <c r="A181" s="631"/>
      <c r="B181" s="632"/>
      <c r="C181" s="632"/>
      <c r="D181" s="634"/>
      <c r="E181" s="635"/>
      <c r="F181" s="635"/>
      <c r="G181" s="636"/>
      <c r="H181" s="637"/>
      <c r="I181" s="635"/>
      <c r="J181" s="635"/>
      <c r="K181" s="636"/>
      <c r="L181" s="638"/>
      <c r="M181" s="639"/>
      <c r="N181" s="695"/>
      <c r="O181" s="695"/>
      <c r="P181" s="695"/>
      <c r="Q181" s="695"/>
      <c r="R181" s="695"/>
      <c r="S181" s="695"/>
      <c r="T181" s="696"/>
      <c r="U181" s="642"/>
      <c r="V181" s="643"/>
      <c r="W181" s="643"/>
      <c r="X181" s="643"/>
      <c r="Y181" s="643"/>
      <c r="Z181" s="643"/>
      <c r="AA181" s="643"/>
      <c r="AB181" s="644"/>
      <c r="AC181" s="645"/>
      <c r="AD181" s="646"/>
      <c r="AE181" s="646"/>
      <c r="AF181" s="646"/>
      <c r="AG181" s="646"/>
      <c r="AH181" s="646"/>
      <c r="AI181" s="646"/>
      <c r="AJ181" s="647"/>
      <c r="AK181" s="70" t="b">
        <f>(U181+U182)/30=AC181</f>
        <v>1</v>
      </c>
      <c r="AL181" s="70" t="b">
        <f>(V181+V182)/30=AD181</f>
        <v>1</v>
      </c>
      <c r="AM181" s="70" t="b">
        <f t="shared" ref="AM181" si="275">(W181+W182)/30=AE181</f>
        <v>1</v>
      </c>
      <c r="AN181" s="70" t="b">
        <f t="shared" ref="AN181" si="276">(X181+X182)/30=AF181</f>
        <v>1</v>
      </c>
      <c r="AO181" s="70" t="b">
        <f t="shared" ref="AO181" si="277">(Y181+Y182)/30=AG181</f>
        <v>1</v>
      </c>
      <c r="AP181" s="70" t="b">
        <f t="shared" ref="AP181" si="278">(Z181+Z182)/30=AH181</f>
        <v>1</v>
      </c>
      <c r="AQ181" s="70" t="b">
        <f t="shared" ref="AQ181" si="279">(AA181+AA182)/30=AI181</f>
        <v>1</v>
      </c>
      <c r="AR181" s="70" t="b">
        <f t="shared" ref="AR181" si="280">(AB181+AB182)/30=AJ181</f>
        <v>1</v>
      </c>
    </row>
    <row r="182" spans="1:44" s="78" customFormat="1" ht="10.5" hidden="1" customHeight="1" thickBot="1" x14ac:dyDescent="0.3">
      <c r="A182" s="648"/>
      <c r="B182" s="649"/>
      <c r="C182" s="649"/>
      <c r="D182" s="651"/>
      <c r="E182" s="652"/>
      <c r="F182" s="652"/>
      <c r="G182" s="653"/>
      <c r="H182" s="654"/>
      <c r="I182" s="652"/>
      <c r="J182" s="652"/>
      <c r="K182" s="653"/>
      <c r="L182" s="655"/>
      <c r="M182" s="656"/>
      <c r="N182" s="697"/>
      <c r="O182" s="697"/>
      <c r="P182" s="697"/>
      <c r="Q182" s="697"/>
      <c r="R182" s="697"/>
      <c r="S182" s="697"/>
      <c r="T182" s="698"/>
      <c r="U182" s="699"/>
      <c r="V182" s="700"/>
      <c r="W182" s="700"/>
      <c r="X182" s="700"/>
      <c r="Y182" s="700"/>
      <c r="Z182" s="700"/>
      <c r="AA182" s="700"/>
      <c r="AB182" s="701"/>
      <c r="AC182" s="661"/>
      <c r="AD182" s="662"/>
      <c r="AE182" s="662"/>
      <c r="AF182" s="662"/>
      <c r="AG182" s="662"/>
      <c r="AH182" s="662"/>
      <c r="AI182" s="662"/>
      <c r="AJ182" s="663"/>
      <c r="AK182" s="75"/>
    </row>
    <row r="183" spans="1:44" s="72" customFormat="1" ht="10.5" hidden="1" customHeight="1" thickBot="1" x14ac:dyDescent="0.3">
      <c r="A183" s="664"/>
      <c r="B183" s="665"/>
      <c r="C183" s="665"/>
      <c r="D183" s="666"/>
      <c r="E183" s="666"/>
      <c r="F183" s="666"/>
      <c r="G183" s="666"/>
      <c r="H183" s="666"/>
      <c r="I183" s="666"/>
      <c r="J183" s="666"/>
      <c r="K183" s="666"/>
      <c r="L183" s="666"/>
      <c r="M183" s="666"/>
      <c r="N183" s="666"/>
      <c r="O183" s="666"/>
      <c r="P183" s="666"/>
      <c r="Q183" s="666"/>
      <c r="R183" s="666"/>
      <c r="S183" s="666"/>
      <c r="T183" s="666"/>
      <c r="U183" s="666"/>
      <c r="V183" s="666"/>
      <c r="W183" s="666"/>
      <c r="X183" s="666"/>
      <c r="Y183" s="666"/>
      <c r="Z183" s="666"/>
      <c r="AA183" s="666"/>
      <c r="AB183" s="666"/>
      <c r="AC183" s="666"/>
      <c r="AD183" s="666"/>
      <c r="AE183" s="666"/>
      <c r="AF183" s="666"/>
      <c r="AG183" s="666"/>
      <c r="AH183" s="666"/>
      <c r="AI183" s="666"/>
      <c r="AJ183" s="667"/>
      <c r="AK183" s="73"/>
      <c r="AL183" s="73"/>
      <c r="AM183" s="73"/>
      <c r="AN183" s="73"/>
      <c r="AO183" s="73"/>
      <c r="AP183" s="73"/>
      <c r="AQ183" s="73"/>
    </row>
    <row r="184" spans="1:44" s="72" customFormat="1" ht="10.5" hidden="1" customHeight="1" thickBot="1" x14ac:dyDescent="0.3">
      <c r="A184" s="286"/>
      <c r="B184" s="287"/>
      <c r="C184" s="287"/>
      <c r="D184" s="287"/>
      <c r="E184" s="287"/>
      <c r="F184" s="287"/>
      <c r="G184" s="287"/>
      <c r="H184" s="287"/>
      <c r="I184" s="287"/>
      <c r="J184" s="287"/>
      <c r="K184" s="287"/>
      <c r="L184" s="287"/>
      <c r="M184" s="287"/>
      <c r="N184" s="287"/>
      <c r="O184" s="287"/>
      <c r="P184" s="287"/>
      <c r="Q184" s="287"/>
      <c r="R184" s="287"/>
      <c r="S184" s="287"/>
      <c r="T184" s="287"/>
      <c r="U184" s="287"/>
      <c r="V184" s="287"/>
      <c r="W184" s="287"/>
      <c r="X184" s="287"/>
      <c r="Y184" s="287"/>
      <c r="Z184" s="287"/>
      <c r="AA184" s="287"/>
      <c r="AB184" s="287"/>
      <c r="AC184" s="287"/>
      <c r="AD184" s="287"/>
      <c r="AE184" s="287"/>
      <c r="AF184" s="287"/>
      <c r="AG184" s="287"/>
      <c r="AH184" s="287"/>
      <c r="AI184" s="287"/>
      <c r="AJ184" s="471"/>
      <c r="AK184" s="73"/>
      <c r="AL184" s="73"/>
      <c r="AM184" s="73"/>
      <c r="AN184" s="73"/>
      <c r="AO184" s="73"/>
      <c r="AP184" s="73"/>
      <c r="AQ184" s="73"/>
    </row>
    <row r="185" spans="1:44" s="72" customFormat="1" ht="10.5" hidden="1" customHeight="1" x14ac:dyDescent="0.2">
      <c r="A185" s="301"/>
      <c r="B185" s="278"/>
      <c r="C185" s="297"/>
      <c r="D185" s="188"/>
      <c r="E185" s="189"/>
      <c r="F185" s="189"/>
      <c r="G185" s="190"/>
      <c r="H185" s="191"/>
      <c r="I185" s="189"/>
      <c r="J185" s="189"/>
      <c r="K185" s="190"/>
      <c r="L185" s="392"/>
      <c r="M185" s="702"/>
      <c r="N185" s="675"/>
      <c r="O185" s="675"/>
      <c r="P185" s="574"/>
      <c r="Q185" s="574"/>
      <c r="R185" s="574"/>
      <c r="S185" s="229"/>
      <c r="T185" s="703"/>
      <c r="U185" s="704"/>
      <c r="V185" s="679"/>
      <c r="W185" s="679"/>
      <c r="X185" s="679"/>
      <c r="Y185" s="679"/>
      <c r="Z185" s="679"/>
      <c r="AA185" s="679"/>
      <c r="AB185" s="705"/>
      <c r="AC185" s="706"/>
      <c r="AD185" s="707"/>
      <c r="AE185" s="707"/>
      <c r="AF185" s="707"/>
      <c r="AG185" s="707"/>
      <c r="AH185" s="707"/>
      <c r="AI185" s="707"/>
      <c r="AJ185" s="708"/>
      <c r="AK185" s="71" t="b">
        <f>P185+Q185+R185+S185=SUM(U185:AB185)</f>
        <v>1</v>
      </c>
      <c r="AL185" s="73"/>
      <c r="AM185" s="73"/>
      <c r="AN185" s="73"/>
      <c r="AO185" s="73"/>
      <c r="AP185" s="73"/>
      <c r="AQ185" s="73"/>
    </row>
    <row r="186" spans="1:44" s="72" customFormat="1" ht="10.5" hidden="1" customHeight="1" x14ac:dyDescent="0.25">
      <c r="A186" s="301"/>
      <c r="B186" s="278"/>
      <c r="C186" s="297"/>
      <c r="D186" s="198"/>
      <c r="E186" s="199"/>
      <c r="F186" s="199"/>
      <c r="G186" s="200"/>
      <c r="H186" s="201"/>
      <c r="I186" s="199"/>
      <c r="J186" s="199"/>
      <c r="K186" s="200"/>
      <c r="L186" s="302"/>
      <c r="M186" s="515"/>
      <c r="N186" s="362"/>
      <c r="O186" s="362"/>
      <c r="P186" s="309"/>
      <c r="Q186" s="309"/>
      <c r="R186" s="309"/>
      <c r="S186" s="218"/>
      <c r="T186" s="709"/>
      <c r="U186" s="318"/>
      <c r="V186" s="225"/>
      <c r="W186" s="225"/>
      <c r="X186" s="225"/>
      <c r="Y186" s="225"/>
      <c r="Z186" s="225"/>
      <c r="AA186" s="225"/>
      <c r="AB186" s="344"/>
      <c r="AC186" s="516"/>
      <c r="AD186" s="382"/>
      <c r="AE186" s="382"/>
      <c r="AF186" s="382"/>
      <c r="AG186" s="382"/>
      <c r="AH186" s="382"/>
      <c r="AI186" s="382"/>
      <c r="AJ186" s="383"/>
      <c r="AK186" s="73"/>
      <c r="AL186" s="73"/>
      <c r="AM186" s="73"/>
      <c r="AN186" s="73"/>
      <c r="AO186" s="73"/>
      <c r="AP186" s="73"/>
      <c r="AQ186" s="73"/>
    </row>
    <row r="187" spans="1:44" s="72" customFormat="1" ht="10.5" hidden="1" customHeight="1" x14ac:dyDescent="0.25">
      <c r="A187" s="305"/>
      <c r="B187" s="279"/>
      <c r="C187" s="306"/>
      <c r="D187" s="209"/>
      <c r="E187" s="210"/>
      <c r="F187" s="210"/>
      <c r="G187" s="211"/>
      <c r="H187" s="212"/>
      <c r="I187" s="210"/>
      <c r="J187" s="210"/>
      <c r="K187" s="211"/>
      <c r="L187" s="307"/>
      <c r="M187" s="515"/>
      <c r="N187" s="362"/>
      <c r="O187" s="362"/>
      <c r="P187" s="309"/>
      <c r="Q187" s="309"/>
      <c r="R187" s="309"/>
      <c r="S187" s="218"/>
      <c r="T187" s="363"/>
      <c r="U187" s="686"/>
      <c r="V187" s="312"/>
      <c r="W187" s="312"/>
      <c r="X187" s="312"/>
      <c r="Y187" s="312"/>
      <c r="Z187" s="580"/>
      <c r="AA187" s="215"/>
      <c r="AB187" s="216"/>
      <c r="AC187" s="516"/>
      <c r="AD187" s="382"/>
      <c r="AE187" s="382"/>
      <c r="AF187" s="382"/>
      <c r="AG187" s="382"/>
      <c r="AH187" s="382"/>
      <c r="AI187" s="382"/>
      <c r="AJ187" s="383"/>
      <c r="AK187" s="73"/>
      <c r="AL187" s="73"/>
      <c r="AM187" s="73"/>
      <c r="AN187" s="73"/>
      <c r="AO187" s="73"/>
      <c r="AP187" s="73"/>
      <c r="AQ187" s="73"/>
    </row>
    <row r="188" spans="1:44" s="72" customFormat="1" ht="10.5" hidden="1" customHeight="1" x14ac:dyDescent="0.2">
      <c r="A188" s="301"/>
      <c r="B188" s="278"/>
      <c r="C188" s="297"/>
      <c r="D188" s="220"/>
      <c r="E188" s="221"/>
      <c r="F188" s="221"/>
      <c r="G188" s="222"/>
      <c r="H188" s="244"/>
      <c r="I188" s="221"/>
      <c r="J188" s="221"/>
      <c r="K188" s="222"/>
      <c r="L188" s="298"/>
      <c r="M188" s="515"/>
      <c r="N188" s="362"/>
      <c r="O188" s="362"/>
      <c r="P188" s="308"/>
      <c r="Q188" s="308"/>
      <c r="R188" s="308"/>
      <c r="S188" s="229"/>
      <c r="T188" s="709"/>
      <c r="U188" s="225"/>
      <c r="V188" s="225"/>
      <c r="W188" s="225"/>
      <c r="X188" s="225"/>
      <c r="Y188" s="225"/>
      <c r="Z188" s="225"/>
      <c r="AA188" s="300"/>
      <c r="AB188" s="365"/>
      <c r="AC188" s="516"/>
      <c r="AD188" s="382"/>
      <c r="AE188" s="382"/>
      <c r="AF188" s="382"/>
      <c r="AG188" s="382"/>
      <c r="AH188" s="382"/>
      <c r="AI188" s="382"/>
      <c r="AJ188" s="383"/>
      <c r="AK188" s="71" t="b">
        <f>P188+Q188+R188+S188=SUM(U188:AB188)</f>
        <v>1</v>
      </c>
      <c r="AL188" s="73"/>
      <c r="AM188" s="73"/>
      <c r="AN188" s="73"/>
      <c r="AO188" s="73"/>
      <c r="AP188" s="73"/>
      <c r="AQ188" s="73"/>
    </row>
    <row r="189" spans="1:44" s="72" customFormat="1" ht="10.5" hidden="1" customHeight="1" x14ac:dyDescent="0.25">
      <c r="A189" s="301"/>
      <c r="B189" s="278"/>
      <c r="C189" s="297"/>
      <c r="D189" s="198"/>
      <c r="E189" s="199"/>
      <c r="F189" s="199"/>
      <c r="G189" s="200"/>
      <c r="H189" s="201"/>
      <c r="I189" s="199"/>
      <c r="J189" s="199"/>
      <c r="K189" s="200"/>
      <c r="L189" s="302"/>
      <c r="M189" s="515"/>
      <c r="N189" s="362"/>
      <c r="O189" s="362"/>
      <c r="P189" s="309"/>
      <c r="Q189" s="309"/>
      <c r="R189" s="309"/>
      <c r="S189" s="218"/>
      <c r="T189" s="709"/>
      <c r="U189" s="225"/>
      <c r="V189" s="225"/>
      <c r="W189" s="225"/>
      <c r="X189" s="225"/>
      <c r="Y189" s="225"/>
      <c r="Z189" s="225"/>
      <c r="AA189" s="304"/>
      <c r="AB189" s="344"/>
      <c r="AC189" s="516"/>
      <c r="AD189" s="382"/>
      <c r="AE189" s="382"/>
      <c r="AF189" s="382"/>
      <c r="AG189" s="382"/>
      <c r="AH189" s="382"/>
      <c r="AI189" s="382"/>
      <c r="AJ189" s="383"/>
      <c r="AK189" s="73"/>
      <c r="AL189" s="73"/>
      <c r="AM189" s="73"/>
      <c r="AN189" s="73"/>
      <c r="AO189" s="73"/>
      <c r="AP189" s="73"/>
      <c r="AQ189" s="73"/>
    </row>
    <row r="190" spans="1:44" s="72" customFormat="1" ht="10.5" hidden="1" customHeight="1" x14ac:dyDescent="0.25">
      <c r="A190" s="305"/>
      <c r="B190" s="279"/>
      <c r="C190" s="306"/>
      <c r="D190" s="209"/>
      <c r="E190" s="210"/>
      <c r="F190" s="210"/>
      <c r="G190" s="211"/>
      <c r="H190" s="212"/>
      <c r="I190" s="210"/>
      <c r="J190" s="210"/>
      <c r="K190" s="211"/>
      <c r="L190" s="307"/>
      <c r="M190" s="515"/>
      <c r="N190" s="362"/>
      <c r="O190" s="362"/>
      <c r="P190" s="310"/>
      <c r="Q190" s="310"/>
      <c r="R190" s="310"/>
      <c r="S190" s="218"/>
      <c r="T190" s="709"/>
      <c r="U190" s="225"/>
      <c r="V190" s="225"/>
      <c r="W190" s="225"/>
      <c r="X190" s="215"/>
      <c r="Y190" s="225"/>
      <c r="Z190" s="225"/>
      <c r="AA190" s="216"/>
      <c r="AB190" s="344"/>
      <c r="AC190" s="516"/>
      <c r="AD190" s="382"/>
      <c r="AE190" s="382"/>
      <c r="AF190" s="382"/>
      <c r="AG190" s="382"/>
      <c r="AH190" s="382"/>
      <c r="AI190" s="382"/>
      <c r="AJ190" s="383"/>
      <c r="AK190" s="73"/>
      <c r="AL190" s="73"/>
      <c r="AM190" s="73"/>
      <c r="AN190" s="73"/>
      <c r="AO190" s="73"/>
      <c r="AP190" s="73"/>
      <c r="AQ190" s="73"/>
    </row>
    <row r="191" spans="1:44" s="72" customFormat="1" ht="10.5" hidden="1" customHeight="1" x14ac:dyDescent="0.2">
      <c r="A191" s="301"/>
      <c r="B191" s="278"/>
      <c r="C191" s="297"/>
      <c r="D191" s="220"/>
      <c r="E191" s="221"/>
      <c r="F191" s="221"/>
      <c r="G191" s="222"/>
      <c r="H191" s="244"/>
      <c r="I191" s="221"/>
      <c r="J191" s="221"/>
      <c r="K191" s="222"/>
      <c r="L191" s="298"/>
      <c r="M191" s="515"/>
      <c r="N191" s="362"/>
      <c r="O191" s="362"/>
      <c r="P191" s="309"/>
      <c r="Q191" s="309"/>
      <c r="R191" s="309"/>
      <c r="S191" s="229"/>
      <c r="T191" s="376"/>
      <c r="U191" s="370"/>
      <c r="V191" s="292"/>
      <c r="W191" s="292"/>
      <c r="X191" s="292"/>
      <c r="Y191" s="292"/>
      <c r="Z191" s="225"/>
      <c r="AA191" s="300"/>
      <c r="AB191" s="365"/>
      <c r="AC191" s="516"/>
      <c r="AD191" s="382"/>
      <c r="AE191" s="382"/>
      <c r="AF191" s="382"/>
      <c r="AG191" s="382"/>
      <c r="AH191" s="382"/>
      <c r="AI191" s="382"/>
      <c r="AJ191" s="383"/>
      <c r="AK191" s="71" t="b">
        <f>P191+Q191+R191+S191=SUM(U191:AB191)</f>
        <v>1</v>
      </c>
      <c r="AL191" s="73"/>
      <c r="AM191" s="73"/>
      <c r="AN191" s="73"/>
      <c r="AO191" s="73"/>
      <c r="AP191" s="73"/>
      <c r="AQ191" s="73"/>
    </row>
    <row r="192" spans="1:44" s="72" customFormat="1" ht="10.5" hidden="1" customHeight="1" x14ac:dyDescent="0.25">
      <c r="A192" s="301"/>
      <c r="B192" s="278"/>
      <c r="C192" s="297"/>
      <c r="D192" s="198"/>
      <c r="E192" s="199"/>
      <c r="F192" s="199"/>
      <c r="G192" s="200"/>
      <c r="H192" s="201"/>
      <c r="I192" s="199"/>
      <c r="J192" s="199"/>
      <c r="K192" s="200"/>
      <c r="L192" s="302"/>
      <c r="M192" s="515"/>
      <c r="N192" s="362"/>
      <c r="O192" s="362"/>
      <c r="P192" s="309"/>
      <c r="Q192" s="309"/>
      <c r="R192" s="309"/>
      <c r="S192" s="218"/>
      <c r="T192" s="709"/>
      <c r="U192" s="318"/>
      <c r="V192" s="225"/>
      <c r="W192" s="225"/>
      <c r="X192" s="225"/>
      <c r="Y192" s="225"/>
      <c r="Z192" s="225"/>
      <c r="AA192" s="304"/>
      <c r="AB192" s="344"/>
      <c r="AC192" s="516"/>
      <c r="AD192" s="382"/>
      <c r="AE192" s="382"/>
      <c r="AF192" s="382"/>
      <c r="AG192" s="382"/>
      <c r="AH192" s="382"/>
      <c r="AI192" s="382"/>
      <c r="AJ192" s="383"/>
      <c r="AK192" s="73"/>
      <c r="AL192" s="73"/>
      <c r="AM192" s="73"/>
      <c r="AN192" s="73"/>
      <c r="AO192" s="73"/>
      <c r="AP192" s="73"/>
      <c r="AQ192" s="73"/>
    </row>
    <row r="193" spans="1:44" s="72" customFormat="1" ht="10.5" hidden="1" customHeight="1" x14ac:dyDescent="0.25">
      <c r="A193" s="305"/>
      <c r="B193" s="279"/>
      <c r="C193" s="306"/>
      <c r="D193" s="209"/>
      <c r="E193" s="210"/>
      <c r="F193" s="210"/>
      <c r="G193" s="211"/>
      <c r="H193" s="212"/>
      <c r="I193" s="210"/>
      <c r="J193" s="210"/>
      <c r="K193" s="211"/>
      <c r="L193" s="307"/>
      <c r="M193" s="515"/>
      <c r="N193" s="362"/>
      <c r="O193" s="362"/>
      <c r="P193" s="310"/>
      <c r="Q193" s="310"/>
      <c r="R193" s="310"/>
      <c r="S193" s="218"/>
      <c r="T193" s="709"/>
      <c r="U193" s="318"/>
      <c r="V193" s="225"/>
      <c r="W193" s="225"/>
      <c r="X193" s="225"/>
      <c r="Y193" s="215"/>
      <c r="Z193" s="216"/>
      <c r="AA193" s="304"/>
      <c r="AB193" s="344"/>
      <c r="AC193" s="516"/>
      <c r="AD193" s="382"/>
      <c r="AE193" s="382"/>
      <c r="AF193" s="382"/>
      <c r="AG193" s="382"/>
      <c r="AH193" s="382"/>
      <c r="AI193" s="382"/>
      <c r="AJ193" s="383"/>
      <c r="AK193" s="73"/>
      <c r="AL193" s="73"/>
      <c r="AM193" s="73"/>
      <c r="AN193" s="73"/>
      <c r="AO193" s="73"/>
      <c r="AP193" s="73"/>
      <c r="AQ193" s="73"/>
    </row>
    <row r="194" spans="1:44" s="72" customFormat="1" ht="10.5" hidden="1" customHeight="1" x14ac:dyDescent="0.2">
      <c r="A194" s="301"/>
      <c r="B194" s="278"/>
      <c r="C194" s="297"/>
      <c r="D194" s="220"/>
      <c r="E194" s="221"/>
      <c r="F194" s="221"/>
      <c r="G194" s="222"/>
      <c r="H194" s="244"/>
      <c r="I194" s="221"/>
      <c r="J194" s="221"/>
      <c r="K194" s="222"/>
      <c r="L194" s="298"/>
      <c r="M194" s="515"/>
      <c r="N194" s="362"/>
      <c r="O194" s="362"/>
      <c r="P194" s="308"/>
      <c r="Q194" s="308"/>
      <c r="R194" s="308"/>
      <c r="S194" s="218"/>
      <c r="T194" s="710"/>
      <c r="U194" s="317"/>
      <c r="V194" s="364"/>
      <c r="W194" s="364"/>
      <c r="X194" s="225"/>
      <c r="Y194" s="225"/>
      <c r="Z194" s="225"/>
      <c r="AA194" s="225"/>
      <c r="AB194" s="379"/>
      <c r="AC194" s="516"/>
      <c r="AD194" s="382"/>
      <c r="AE194" s="382"/>
      <c r="AF194" s="382"/>
      <c r="AG194" s="382"/>
      <c r="AH194" s="382"/>
      <c r="AI194" s="382"/>
      <c r="AJ194" s="383"/>
      <c r="AK194" s="71" t="b">
        <f>P194+Q194+R194+S194=SUM(U194:AB194)</f>
        <v>1</v>
      </c>
      <c r="AL194" s="73"/>
      <c r="AM194" s="73"/>
      <c r="AN194" s="73"/>
      <c r="AO194" s="73"/>
      <c r="AP194" s="73"/>
      <c r="AQ194" s="73"/>
    </row>
    <row r="195" spans="1:44" s="72" customFormat="1" ht="10.5" hidden="1" customHeight="1" x14ac:dyDescent="0.25">
      <c r="A195" s="301"/>
      <c r="B195" s="278"/>
      <c r="C195" s="297"/>
      <c r="D195" s="198"/>
      <c r="E195" s="199"/>
      <c r="F195" s="199"/>
      <c r="G195" s="200"/>
      <c r="H195" s="201"/>
      <c r="I195" s="199"/>
      <c r="J195" s="199"/>
      <c r="K195" s="200"/>
      <c r="L195" s="302"/>
      <c r="M195" s="515"/>
      <c r="N195" s="362"/>
      <c r="O195" s="362"/>
      <c r="P195" s="309"/>
      <c r="Q195" s="309"/>
      <c r="R195" s="309"/>
      <c r="S195" s="218"/>
      <c r="T195" s="711"/>
      <c r="U195" s="318"/>
      <c r="V195" s="225"/>
      <c r="W195" s="225"/>
      <c r="X195" s="225"/>
      <c r="Y195" s="225"/>
      <c r="Z195" s="225"/>
      <c r="AA195" s="225"/>
      <c r="AB195" s="685"/>
      <c r="AC195" s="516"/>
      <c r="AD195" s="382"/>
      <c r="AE195" s="382"/>
      <c r="AF195" s="382"/>
      <c r="AG195" s="382"/>
      <c r="AH195" s="382"/>
      <c r="AI195" s="382"/>
      <c r="AJ195" s="383"/>
      <c r="AK195" s="73"/>
      <c r="AL195" s="73"/>
      <c r="AM195" s="73"/>
      <c r="AN195" s="73"/>
      <c r="AO195" s="73"/>
      <c r="AP195" s="73"/>
      <c r="AQ195" s="73"/>
    </row>
    <row r="196" spans="1:44" s="72" customFormat="1" ht="10.5" hidden="1" customHeight="1" x14ac:dyDescent="0.25">
      <c r="A196" s="305"/>
      <c r="B196" s="279"/>
      <c r="C196" s="306"/>
      <c r="D196" s="209"/>
      <c r="E196" s="210"/>
      <c r="F196" s="210"/>
      <c r="G196" s="211"/>
      <c r="H196" s="212"/>
      <c r="I196" s="210"/>
      <c r="J196" s="210"/>
      <c r="K196" s="211"/>
      <c r="L196" s="307"/>
      <c r="M196" s="515"/>
      <c r="N196" s="362"/>
      <c r="O196" s="362"/>
      <c r="P196" s="310"/>
      <c r="Q196" s="310"/>
      <c r="R196" s="310"/>
      <c r="S196" s="218"/>
      <c r="T196" s="711"/>
      <c r="U196" s="318"/>
      <c r="V196" s="225"/>
      <c r="W196" s="225"/>
      <c r="X196" s="225"/>
      <c r="Y196" s="215"/>
      <c r="Z196" s="712"/>
      <c r="AA196" s="712"/>
      <c r="AB196" s="216"/>
      <c r="AC196" s="516"/>
      <c r="AD196" s="382"/>
      <c r="AE196" s="382"/>
      <c r="AF196" s="382"/>
      <c r="AG196" s="382"/>
      <c r="AH196" s="382"/>
      <c r="AI196" s="382"/>
      <c r="AJ196" s="383"/>
      <c r="AK196" s="73"/>
      <c r="AL196" s="73"/>
      <c r="AM196" s="73"/>
      <c r="AN196" s="73"/>
      <c r="AO196" s="73"/>
      <c r="AP196" s="73"/>
      <c r="AQ196" s="73"/>
    </row>
    <row r="197" spans="1:44" s="72" customFormat="1" ht="18" hidden="1" customHeight="1" x14ac:dyDescent="0.2">
      <c r="A197" s="301"/>
      <c r="B197" s="278"/>
      <c r="C197" s="297"/>
      <c r="D197" s="220"/>
      <c r="E197" s="221"/>
      <c r="F197" s="221"/>
      <c r="G197" s="222"/>
      <c r="H197" s="244"/>
      <c r="I197" s="221"/>
      <c r="J197" s="221"/>
      <c r="K197" s="222"/>
      <c r="L197" s="298"/>
      <c r="M197" s="515"/>
      <c r="N197" s="362"/>
      <c r="O197" s="362"/>
      <c r="P197" s="308"/>
      <c r="Q197" s="308"/>
      <c r="R197" s="308"/>
      <c r="S197" s="218"/>
      <c r="T197" s="709"/>
      <c r="U197" s="317"/>
      <c r="V197" s="225"/>
      <c r="W197" s="225"/>
      <c r="X197" s="225"/>
      <c r="Y197" s="225"/>
      <c r="Z197" s="225"/>
      <c r="AA197" s="225"/>
      <c r="AB197" s="379"/>
      <c r="AC197" s="516"/>
      <c r="AD197" s="382"/>
      <c r="AE197" s="382"/>
      <c r="AF197" s="382"/>
      <c r="AG197" s="382"/>
      <c r="AH197" s="382"/>
      <c r="AI197" s="382"/>
      <c r="AJ197" s="383"/>
      <c r="AK197" s="71" t="b">
        <f>P197+Q197+R197+S197=SUM(U197:AB197)</f>
        <v>1</v>
      </c>
      <c r="AL197" s="73"/>
      <c r="AM197" s="73"/>
      <c r="AN197" s="73"/>
      <c r="AO197" s="73"/>
      <c r="AP197" s="73"/>
      <c r="AQ197" s="73"/>
    </row>
    <row r="198" spans="1:44" s="72" customFormat="1" ht="16.5" hidden="1" customHeight="1" x14ac:dyDescent="0.25">
      <c r="A198" s="301"/>
      <c r="B198" s="278"/>
      <c r="C198" s="297"/>
      <c r="D198" s="198"/>
      <c r="E198" s="199"/>
      <c r="F198" s="199"/>
      <c r="G198" s="200"/>
      <c r="H198" s="201"/>
      <c r="I198" s="199"/>
      <c r="J198" s="199"/>
      <c r="K198" s="200"/>
      <c r="L198" s="302"/>
      <c r="M198" s="515"/>
      <c r="N198" s="362"/>
      <c r="O198" s="362"/>
      <c r="P198" s="309"/>
      <c r="Q198" s="309"/>
      <c r="R198" s="309"/>
      <c r="S198" s="218"/>
      <c r="T198" s="709"/>
      <c r="U198" s="318"/>
      <c r="V198" s="225"/>
      <c r="W198" s="225"/>
      <c r="X198" s="225"/>
      <c r="Y198" s="225"/>
      <c r="Z198" s="225"/>
      <c r="AA198" s="225"/>
      <c r="AB198" s="685"/>
      <c r="AC198" s="516"/>
      <c r="AD198" s="382"/>
      <c r="AE198" s="382"/>
      <c r="AF198" s="382"/>
      <c r="AG198" s="382"/>
      <c r="AH198" s="382"/>
      <c r="AI198" s="382"/>
      <c r="AJ198" s="383"/>
      <c r="AK198" s="73"/>
      <c r="AL198" s="73"/>
      <c r="AM198" s="73"/>
      <c r="AN198" s="73"/>
      <c r="AO198" s="73"/>
      <c r="AP198" s="73"/>
      <c r="AQ198" s="73"/>
    </row>
    <row r="199" spans="1:44" s="72" customFormat="1" ht="17.25" hidden="1" customHeight="1" thickBot="1" x14ac:dyDescent="0.3">
      <c r="A199" s="305"/>
      <c r="B199" s="279"/>
      <c r="C199" s="306"/>
      <c r="D199" s="209"/>
      <c r="E199" s="210"/>
      <c r="F199" s="210"/>
      <c r="G199" s="211"/>
      <c r="H199" s="212"/>
      <c r="I199" s="210"/>
      <c r="J199" s="210"/>
      <c r="K199" s="211"/>
      <c r="L199" s="307"/>
      <c r="M199" s="515"/>
      <c r="N199" s="362"/>
      <c r="O199" s="362"/>
      <c r="P199" s="310"/>
      <c r="Q199" s="310"/>
      <c r="R199" s="310"/>
      <c r="S199" s="218"/>
      <c r="T199" s="709"/>
      <c r="U199" s="318"/>
      <c r="V199" s="225"/>
      <c r="W199" s="225"/>
      <c r="X199" s="225"/>
      <c r="Y199" s="215"/>
      <c r="Z199" s="712"/>
      <c r="AA199" s="712"/>
      <c r="AB199" s="215"/>
      <c r="AC199" s="516"/>
      <c r="AD199" s="382"/>
      <c r="AE199" s="382"/>
      <c r="AF199" s="382"/>
      <c r="AG199" s="382"/>
      <c r="AH199" s="382"/>
      <c r="AI199" s="382"/>
      <c r="AJ199" s="383"/>
      <c r="AK199" s="73"/>
      <c r="AL199" s="73"/>
      <c r="AM199" s="73"/>
      <c r="AN199" s="73"/>
      <c r="AO199" s="73"/>
      <c r="AP199" s="73"/>
      <c r="AQ199" s="73"/>
    </row>
    <row r="200" spans="1:44" s="72" customFormat="1" ht="10.5" hidden="1" customHeight="1" x14ac:dyDescent="0.2">
      <c r="A200" s="301">
        <f t="shared" ref="A200" si="281">1+A197</f>
        <v>1</v>
      </c>
      <c r="B200" s="278"/>
      <c r="C200" s="297"/>
      <c r="D200" s="220"/>
      <c r="E200" s="221"/>
      <c r="F200" s="221"/>
      <c r="G200" s="222"/>
      <c r="H200" s="244"/>
      <c r="I200" s="221"/>
      <c r="J200" s="221"/>
      <c r="K200" s="222"/>
      <c r="L200" s="298"/>
      <c r="M200" s="515">
        <f t="shared" ref="M200" si="282">N200/30</f>
        <v>0</v>
      </c>
      <c r="N200" s="362">
        <f t="shared" ref="N200" si="283">O200+T200</f>
        <v>0</v>
      </c>
      <c r="O200" s="362">
        <f t="shared" ref="O200" si="284">P200+Q200+R200+S200</f>
        <v>0</v>
      </c>
      <c r="P200" s="308"/>
      <c r="Q200" s="308"/>
      <c r="R200" s="308"/>
      <c r="S200" s="218"/>
      <c r="T200" s="709">
        <f t="shared" ref="T200" si="285">SUM(U201:AB201)</f>
        <v>0</v>
      </c>
      <c r="U200" s="317"/>
      <c r="V200" s="225"/>
      <c r="W200" s="225"/>
      <c r="X200" s="225"/>
      <c r="Y200" s="225"/>
      <c r="Z200" s="225"/>
      <c r="AA200" s="225"/>
      <c r="AB200" s="379"/>
      <c r="AC200" s="516">
        <f t="shared" ref="AC200:AJ200" si="286">(U200+U201)/30</f>
        <v>0</v>
      </c>
      <c r="AD200" s="382">
        <f t="shared" si="286"/>
        <v>0</v>
      </c>
      <c r="AE200" s="382">
        <f t="shared" si="286"/>
        <v>0</v>
      </c>
      <c r="AF200" s="382">
        <f t="shared" si="286"/>
        <v>0</v>
      </c>
      <c r="AG200" s="382">
        <f t="shared" si="286"/>
        <v>0</v>
      </c>
      <c r="AH200" s="382">
        <f t="shared" si="286"/>
        <v>0</v>
      </c>
      <c r="AI200" s="382">
        <f t="shared" si="286"/>
        <v>0</v>
      </c>
      <c r="AJ200" s="383">
        <f t="shared" si="286"/>
        <v>0</v>
      </c>
      <c r="AK200" s="71" t="b">
        <f>P200+Q200+R200+S200=SUM(U200:AB200)</f>
        <v>1</v>
      </c>
      <c r="AL200" s="73"/>
      <c r="AM200" s="73"/>
      <c r="AN200" s="73"/>
      <c r="AO200" s="73"/>
      <c r="AP200" s="73"/>
      <c r="AQ200" s="73"/>
    </row>
    <row r="201" spans="1:44" s="72" customFormat="1" ht="10.5" hidden="1" customHeight="1" x14ac:dyDescent="0.25">
      <c r="A201" s="301"/>
      <c r="B201" s="278"/>
      <c r="C201" s="297"/>
      <c r="D201" s="198"/>
      <c r="E201" s="199"/>
      <c r="F201" s="199"/>
      <c r="G201" s="200"/>
      <c r="H201" s="201"/>
      <c r="I201" s="199"/>
      <c r="J201" s="199"/>
      <c r="K201" s="200"/>
      <c r="L201" s="302"/>
      <c r="M201" s="515"/>
      <c r="N201" s="362"/>
      <c r="O201" s="362"/>
      <c r="P201" s="309"/>
      <c r="Q201" s="309"/>
      <c r="R201" s="309"/>
      <c r="S201" s="218"/>
      <c r="T201" s="709"/>
      <c r="U201" s="318"/>
      <c r="V201" s="225"/>
      <c r="W201" s="225"/>
      <c r="X201" s="225"/>
      <c r="Y201" s="225"/>
      <c r="Z201" s="225"/>
      <c r="AA201" s="225"/>
      <c r="AB201" s="685"/>
      <c r="AC201" s="516"/>
      <c r="AD201" s="382"/>
      <c r="AE201" s="382"/>
      <c r="AF201" s="382"/>
      <c r="AG201" s="382"/>
      <c r="AH201" s="382"/>
      <c r="AI201" s="382"/>
      <c r="AJ201" s="383"/>
      <c r="AK201" s="73"/>
      <c r="AL201" s="73"/>
      <c r="AM201" s="73"/>
      <c r="AN201" s="73"/>
      <c r="AO201" s="73"/>
      <c r="AP201" s="73"/>
      <c r="AQ201" s="73"/>
    </row>
    <row r="202" spans="1:44" s="72" customFormat="1" ht="10.5" hidden="1" customHeight="1" x14ac:dyDescent="0.25">
      <c r="A202" s="305"/>
      <c r="B202" s="279"/>
      <c r="C202" s="306"/>
      <c r="D202" s="209"/>
      <c r="E202" s="210"/>
      <c r="F202" s="210"/>
      <c r="G202" s="211"/>
      <c r="H202" s="212"/>
      <c r="I202" s="210"/>
      <c r="J202" s="210"/>
      <c r="K202" s="211"/>
      <c r="L202" s="307"/>
      <c r="M202" s="515"/>
      <c r="N202" s="362"/>
      <c r="O202" s="362"/>
      <c r="P202" s="310"/>
      <c r="Q202" s="310"/>
      <c r="R202" s="310"/>
      <c r="S202" s="218"/>
      <c r="T202" s="709"/>
      <c r="U202" s="318"/>
      <c r="V202" s="225"/>
      <c r="W202" s="225"/>
      <c r="X202" s="225"/>
      <c r="Y202" s="215"/>
      <c r="Z202" s="216"/>
      <c r="AA202" s="225"/>
      <c r="AB202" s="689"/>
      <c r="AC202" s="516"/>
      <c r="AD202" s="382"/>
      <c r="AE202" s="382"/>
      <c r="AF202" s="382"/>
      <c r="AG202" s="382"/>
      <c r="AH202" s="382"/>
      <c r="AI202" s="382"/>
      <c r="AJ202" s="383"/>
      <c r="AK202" s="73"/>
      <c r="AL202" s="73"/>
      <c r="AM202" s="73"/>
      <c r="AN202" s="73"/>
      <c r="AO202" s="73"/>
      <c r="AP202" s="73"/>
      <c r="AQ202" s="73"/>
    </row>
    <row r="203" spans="1:44" s="72" customFormat="1" ht="10.5" hidden="1" customHeight="1" x14ac:dyDescent="0.2">
      <c r="A203" s="301">
        <f t="shared" ref="A203" si="287">1+A200</f>
        <v>2</v>
      </c>
      <c r="B203" s="278"/>
      <c r="C203" s="297"/>
      <c r="D203" s="220"/>
      <c r="E203" s="221"/>
      <c r="F203" s="221"/>
      <c r="G203" s="222"/>
      <c r="H203" s="244"/>
      <c r="I203" s="221"/>
      <c r="J203" s="221"/>
      <c r="K203" s="222"/>
      <c r="L203" s="298"/>
      <c r="M203" s="515">
        <f t="shared" ref="M203" si="288">N203/30</f>
        <v>0</v>
      </c>
      <c r="N203" s="362">
        <f t="shared" ref="N203" si="289">O203+T203</f>
        <v>0</v>
      </c>
      <c r="O203" s="362">
        <f t="shared" ref="O203" si="290">P203+Q203+R203+S203</f>
        <v>0</v>
      </c>
      <c r="P203" s="308"/>
      <c r="Q203" s="308"/>
      <c r="R203" s="308"/>
      <c r="S203" s="218"/>
      <c r="T203" s="709">
        <f t="shared" ref="T203" si="291">SUM(U204:AB204)</f>
        <v>0</v>
      </c>
      <c r="U203" s="317"/>
      <c r="V203" s="225"/>
      <c r="W203" s="225"/>
      <c r="X203" s="225"/>
      <c r="Y203" s="225"/>
      <c r="Z203" s="225"/>
      <c r="AA203" s="225"/>
      <c r="AB203" s="685"/>
      <c r="AC203" s="516">
        <f t="shared" ref="AC203" si="292">(U203+U204)/30</f>
        <v>0</v>
      </c>
      <c r="AD203" s="382">
        <f t="shared" ref="AD203" si="293">(V203+V204)/30</f>
        <v>0</v>
      </c>
      <c r="AE203" s="382">
        <f t="shared" ref="AE203" si="294">(W203+W204)/30</f>
        <v>0</v>
      </c>
      <c r="AF203" s="382">
        <f t="shared" ref="AF203" si="295">(X203+X204)/30</f>
        <v>0</v>
      </c>
      <c r="AG203" s="382">
        <f t="shared" ref="AG203" si="296">(Y203+Y204)/30</f>
        <v>0</v>
      </c>
      <c r="AH203" s="382">
        <f t="shared" ref="AH203" si="297">(Z203+Z204)/30</f>
        <v>0</v>
      </c>
      <c r="AI203" s="382">
        <f t="shared" ref="AI203" si="298">(AA203+AA204)/30</f>
        <v>0</v>
      </c>
      <c r="AJ203" s="383">
        <f t="shared" ref="AJ203" si="299">(AB203+AB204)/30</f>
        <v>0</v>
      </c>
      <c r="AK203" s="71" t="b">
        <f>P203+Q203+R203+S203=SUM(U203:AB203)</f>
        <v>1</v>
      </c>
      <c r="AL203" s="73"/>
      <c r="AM203" s="73"/>
      <c r="AN203" s="73"/>
      <c r="AO203" s="73"/>
      <c r="AP203" s="73"/>
      <c r="AQ203" s="73"/>
    </row>
    <row r="204" spans="1:44" s="72" customFormat="1" ht="10.5" hidden="1" customHeight="1" x14ac:dyDescent="0.25">
      <c r="A204" s="301"/>
      <c r="B204" s="278"/>
      <c r="C204" s="297"/>
      <c r="D204" s="198"/>
      <c r="E204" s="199"/>
      <c r="F204" s="199"/>
      <c r="G204" s="200"/>
      <c r="H204" s="201"/>
      <c r="I204" s="199"/>
      <c r="J204" s="199"/>
      <c r="K204" s="200"/>
      <c r="L204" s="302"/>
      <c r="M204" s="515"/>
      <c r="N204" s="362"/>
      <c r="O204" s="362"/>
      <c r="P204" s="309"/>
      <c r="Q204" s="309"/>
      <c r="R204" s="309"/>
      <c r="S204" s="218"/>
      <c r="T204" s="709"/>
      <c r="U204" s="318"/>
      <c r="V204" s="225"/>
      <c r="W204" s="225"/>
      <c r="X204" s="225"/>
      <c r="Y204" s="225"/>
      <c r="Z204" s="225"/>
      <c r="AA204" s="225"/>
      <c r="AB204" s="685"/>
      <c r="AC204" s="516"/>
      <c r="AD204" s="382"/>
      <c r="AE204" s="382"/>
      <c r="AF204" s="382"/>
      <c r="AG204" s="382"/>
      <c r="AH204" s="382"/>
      <c r="AI204" s="382"/>
      <c r="AJ204" s="383"/>
      <c r="AK204" s="73"/>
      <c r="AL204" s="73"/>
      <c r="AM204" s="73"/>
      <c r="AN204" s="73"/>
      <c r="AO204" s="73"/>
      <c r="AP204" s="73"/>
      <c r="AQ204" s="73"/>
    </row>
    <row r="205" spans="1:44" s="72" customFormat="1" ht="10.5" hidden="1" customHeight="1" thickBot="1" x14ac:dyDescent="0.3">
      <c r="A205" s="305"/>
      <c r="B205" s="279"/>
      <c r="C205" s="306"/>
      <c r="D205" s="209"/>
      <c r="E205" s="210"/>
      <c r="F205" s="210"/>
      <c r="G205" s="211"/>
      <c r="H205" s="212"/>
      <c r="I205" s="210"/>
      <c r="J205" s="210"/>
      <c r="K205" s="211"/>
      <c r="L205" s="307"/>
      <c r="M205" s="515"/>
      <c r="N205" s="362"/>
      <c r="O205" s="362"/>
      <c r="P205" s="310"/>
      <c r="Q205" s="310"/>
      <c r="R205" s="310"/>
      <c r="S205" s="218"/>
      <c r="T205" s="709"/>
      <c r="U205" s="318"/>
      <c r="V205" s="225"/>
      <c r="W205" s="225"/>
      <c r="X205" s="225"/>
      <c r="Y205" s="225"/>
      <c r="Z205" s="215"/>
      <c r="AA205" s="215"/>
      <c r="AB205" s="689"/>
      <c r="AC205" s="516"/>
      <c r="AD205" s="382"/>
      <c r="AE205" s="382"/>
      <c r="AF205" s="382"/>
      <c r="AG205" s="382"/>
      <c r="AH205" s="382"/>
      <c r="AI205" s="382"/>
      <c r="AJ205" s="383"/>
      <c r="AK205" s="73"/>
      <c r="AL205" s="73"/>
      <c r="AM205" s="73"/>
      <c r="AN205" s="73"/>
      <c r="AO205" s="73"/>
      <c r="AP205" s="73"/>
      <c r="AQ205" s="73"/>
    </row>
    <row r="206" spans="1:44" s="72" customFormat="1" ht="10.5" hidden="1" customHeight="1" x14ac:dyDescent="0.2">
      <c r="A206" s="631"/>
      <c r="B206" s="632"/>
      <c r="C206" s="633"/>
      <c r="D206" s="713"/>
      <c r="E206" s="672"/>
      <c r="F206" s="672"/>
      <c r="G206" s="673"/>
      <c r="H206" s="671"/>
      <c r="I206" s="672"/>
      <c r="J206" s="672"/>
      <c r="K206" s="673"/>
      <c r="L206" s="714"/>
      <c r="M206" s="674">
        <f t="shared" ref="M206" si="300">SUM(M185:M205)</f>
        <v>0</v>
      </c>
      <c r="N206" s="640">
        <f t="shared" ref="N206:T206" si="301">SUM(N185:N205)</f>
        <v>0</v>
      </c>
      <c r="O206" s="640">
        <f t="shared" si="301"/>
        <v>0</v>
      </c>
      <c r="P206" s="640">
        <f t="shared" si="301"/>
        <v>0</v>
      </c>
      <c r="Q206" s="640">
        <f t="shared" si="301"/>
        <v>0</v>
      </c>
      <c r="R206" s="640">
        <f t="shared" si="301"/>
        <v>0</v>
      </c>
      <c r="S206" s="640">
        <f t="shared" si="301"/>
        <v>0</v>
      </c>
      <c r="T206" s="677">
        <f t="shared" si="301"/>
        <v>0</v>
      </c>
      <c r="U206" s="715">
        <f>SUM(U185,U188,U191,U194,U197)</f>
        <v>0</v>
      </c>
      <c r="V206" s="716">
        <f t="shared" ref="V206:AB206" si="302">SUM(V185,V188,V191,V194,V197)</f>
        <v>0</v>
      </c>
      <c r="W206" s="716">
        <f t="shared" si="302"/>
        <v>0</v>
      </c>
      <c r="X206" s="716">
        <f t="shared" si="302"/>
        <v>0</v>
      </c>
      <c r="Y206" s="716">
        <f t="shared" si="302"/>
        <v>0</v>
      </c>
      <c r="Z206" s="716">
        <f t="shared" si="302"/>
        <v>0</v>
      </c>
      <c r="AA206" s="716">
        <f t="shared" si="302"/>
        <v>0</v>
      </c>
      <c r="AB206" s="717">
        <f t="shared" si="302"/>
        <v>0</v>
      </c>
      <c r="AC206" s="639">
        <f>SUM(AC185:AC205)</f>
        <v>0</v>
      </c>
      <c r="AD206" s="718">
        <f t="shared" ref="AD206:AJ206" si="303">SUM(AD185:AD205)</f>
        <v>0</v>
      </c>
      <c r="AE206" s="718">
        <f t="shared" si="303"/>
        <v>0</v>
      </c>
      <c r="AF206" s="718">
        <f t="shared" si="303"/>
        <v>0</v>
      </c>
      <c r="AG206" s="718">
        <f t="shared" si="303"/>
        <v>0</v>
      </c>
      <c r="AH206" s="718">
        <f t="shared" si="303"/>
        <v>0</v>
      </c>
      <c r="AI206" s="718">
        <f t="shared" si="303"/>
        <v>0</v>
      </c>
      <c r="AJ206" s="718">
        <f t="shared" si="303"/>
        <v>0</v>
      </c>
      <c r="AK206" s="70" t="b">
        <f>(U206+U207)/30=AC206</f>
        <v>1</v>
      </c>
      <c r="AL206" s="70" t="b">
        <f>(V206+V207)/30=AD206</f>
        <v>1</v>
      </c>
      <c r="AM206" s="70" t="b">
        <f t="shared" ref="AM206" si="304">(W206+W207)/30=AE206</f>
        <v>1</v>
      </c>
      <c r="AN206" s="70" t="b">
        <f t="shared" ref="AN206" si="305">(X206+X207)/30=AF206</f>
        <v>1</v>
      </c>
      <c r="AO206" s="70" t="b">
        <f t="shared" ref="AO206" si="306">(Y206+Y207)/30=AG206</f>
        <v>1</v>
      </c>
      <c r="AP206" s="70" t="b">
        <f t="shared" ref="AP206" si="307">(Z206+Z207)/30=AH206</f>
        <v>1</v>
      </c>
      <c r="AQ206" s="70" t="b">
        <f t="shared" ref="AQ206" si="308">(AA206+AA207)/30=AI206</f>
        <v>1</v>
      </c>
      <c r="AR206" s="70" t="b">
        <f t="shared" ref="AR206" si="309">(AB206+AB207)/30=AJ206</f>
        <v>1</v>
      </c>
    </row>
    <row r="207" spans="1:44" s="72" customFormat="1" ht="10.5" hidden="1" customHeight="1" thickBot="1" x14ac:dyDescent="0.3">
      <c r="A207" s="648"/>
      <c r="B207" s="649"/>
      <c r="C207" s="650"/>
      <c r="D207" s="719"/>
      <c r="E207" s="720"/>
      <c r="F207" s="720"/>
      <c r="G207" s="721"/>
      <c r="H207" s="722"/>
      <c r="I207" s="720"/>
      <c r="J207" s="720"/>
      <c r="K207" s="721"/>
      <c r="L207" s="723"/>
      <c r="M207" s="724"/>
      <c r="N207" s="625"/>
      <c r="O207" s="625"/>
      <c r="P207" s="625"/>
      <c r="Q207" s="625"/>
      <c r="R207" s="625"/>
      <c r="S207" s="625"/>
      <c r="T207" s="725"/>
      <c r="U207" s="726">
        <f>SUM(U186,U189,U192,U195,U198)</f>
        <v>0</v>
      </c>
      <c r="V207" s="727">
        <f t="shared" ref="V207:AB207" si="310">SUM(V186,V189,V192,V195,V198)</f>
        <v>0</v>
      </c>
      <c r="W207" s="727">
        <f t="shared" si="310"/>
        <v>0</v>
      </c>
      <c r="X207" s="727">
        <f t="shared" si="310"/>
        <v>0</v>
      </c>
      <c r="Y207" s="727">
        <f t="shared" si="310"/>
        <v>0</v>
      </c>
      <c r="Z207" s="727">
        <f t="shared" si="310"/>
        <v>0</v>
      </c>
      <c r="AA207" s="727">
        <f t="shared" si="310"/>
        <v>0</v>
      </c>
      <c r="AB207" s="728">
        <f t="shared" si="310"/>
        <v>0</v>
      </c>
      <c r="AC207" s="656"/>
      <c r="AD207" s="729"/>
      <c r="AE207" s="729"/>
      <c r="AF207" s="729"/>
      <c r="AG207" s="729"/>
      <c r="AH207" s="729"/>
      <c r="AI207" s="729"/>
      <c r="AJ207" s="729"/>
      <c r="AK207" s="73"/>
      <c r="AL207" s="73"/>
      <c r="AM207" s="73"/>
      <c r="AN207" s="73"/>
      <c r="AO207" s="73"/>
      <c r="AP207" s="73"/>
      <c r="AQ207" s="73"/>
    </row>
    <row r="208" spans="1:44" s="72" customFormat="1" ht="10.5" hidden="1" customHeight="1" x14ac:dyDescent="0.2">
      <c r="A208" s="631"/>
      <c r="B208" s="632"/>
      <c r="C208" s="633"/>
      <c r="D208" s="713"/>
      <c r="E208" s="672"/>
      <c r="F208" s="672"/>
      <c r="G208" s="673"/>
      <c r="H208" s="671"/>
      <c r="I208" s="672"/>
      <c r="J208" s="672"/>
      <c r="K208" s="673"/>
      <c r="L208" s="714"/>
      <c r="M208" s="639">
        <f>SUM(M154,M181,M206)</f>
        <v>0</v>
      </c>
      <c r="N208" s="695">
        <f t="shared" ref="N208:T208" si="311">SUM(N154,N181,N206)</f>
        <v>0</v>
      </c>
      <c r="O208" s="695">
        <f t="shared" si="311"/>
        <v>0</v>
      </c>
      <c r="P208" s="695">
        <f t="shared" si="311"/>
        <v>0</v>
      </c>
      <c r="Q208" s="695">
        <f t="shared" si="311"/>
        <v>0</v>
      </c>
      <c r="R208" s="695">
        <f t="shared" si="311"/>
        <v>0</v>
      </c>
      <c r="S208" s="695">
        <f t="shared" si="311"/>
        <v>0</v>
      </c>
      <c r="T208" s="696">
        <f t="shared" si="311"/>
        <v>0</v>
      </c>
      <c r="U208" s="642">
        <f>SUM(U154,U181,U206)</f>
        <v>0</v>
      </c>
      <c r="V208" s="643">
        <f t="shared" ref="V208:AB208" si="312">SUM(V154,V181,V206)</f>
        <v>0</v>
      </c>
      <c r="W208" s="643">
        <f t="shared" si="312"/>
        <v>0</v>
      </c>
      <c r="X208" s="643">
        <f t="shared" si="312"/>
        <v>0</v>
      </c>
      <c r="Y208" s="643">
        <f t="shared" si="312"/>
        <v>0</v>
      </c>
      <c r="Z208" s="643">
        <f t="shared" si="312"/>
        <v>0</v>
      </c>
      <c r="AA208" s="643">
        <f t="shared" si="312"/>
        <v>0</v>
      </c>
      <c r="AB208" s="644">
        <f t="shared" si="312"/>
        <v>0</v>
      </c>
      <c r="AC208" s="639">
        <f>SUM(AC154,AC181,AC206)</f>
        <v>0</v>
      </c>
      <c r="AD208" s="718">
        <f t="shared" ref="AD208:AJ208" si="313">SUM(AD154,AD181,AD206)</f>
        <v>0</v>
      </c>
      <c r="AE208" s="718">
        <f t="shared" si="313"/>
        <v>0</v>
      </c>
      <c r="AF208" s="718">
        <f t="shared" si="313"/>
        <v>0</v>
      </c>
      <c r="AG208" s="718">
        <f t="shared" si="313"/>
        <v>0</v>
      </c>
      <c r="AH208" s="718">
        <f t="shared" si="313"/>
        <v>0</v>
      </c>
      <c r="AI208" s="718">
        <f t="shared" si="313"/>
        <v>0</v>
      </c>
      <c r="AJ208" s="718">
        <f t="shared" si="313"/>
        <v>0</v>
      </c>
      <c r="AK208" s="70" t="b">
        <f>(U208+U209)/30=AC208</f>
        <v>1</v>
      </c>
      <c r="AL208" s="70" t="b">
        <f>(V208+V209)/30=AD208</f>
        <v>1</v>
      </c>
      <c r="AM208" s="70" t="b">
        <f t="shared" ref="AM208" si="314">(W208+W209)/30=AE208</f>
        <v>1</v>
      </c>
      <c r="AN208" s="70" t="b">
        <f t="shared" ref="AN208" si="315">(X208+X209)/30=AF208</f>
        <v>1</v>
      </c>
      <c r="AO208" s="70" t="b">
        <f t="shared" ref="AO208" si="316">(Y208+Y209)/30=AG208</f>
        <v>1</v>
      </c>
      <c r="AP208" s="70" t="b">
        <f t="shared" ref="AP208" si="317">(Z208+Z209)/30=AH208</f>
        <v>1</v>
      </c>
      <c r="AQ208" s="70" t="b">
        <f t="shared" ref="AQ208" si="318">(AA208+AA209)/30=AI208</f>
        <v>1</v>
      </c>
      <c r="AR208" s="70" t="b">
        <f t="shared" ref="AR208" si="319">(AB208+AB209)/30=AJ208</f>
        <v>1</v>
      </c>
    </row>
    <row r="209" spans="1:44" s="72" customFormat="1" ht="10.5" hidden="1" customHeight="1" thickBot="1" x14ac:dyDescent="0.3">
      <c r="A209" s="648"/>
      <c r="B209" s="649"/>
      <c r="C209" s="650"/>
      <c r="D209" s="719"/>
      <c r="E209" s="720"/>
      <c r="F209" s="720"/>
      <c r="G209" s="721"/>
      <c r="H209" s="722"/>
      <c r="I209" s="720"/>
      <c r="J209" s="720"/>
      <c r="K209" s="721"/>
      <c r="L209" s="723"/>
      <c r="M209" s="656"/>
      <c r="N209" s="697"/>
      <c r="O209" s="697"/>
      <c r="P209" s="697"/>
      <c r="Q209" s="697"/>
      <c r="R209" s="697"/>
      <c r="S209" s="697"/>
      <c r="T209" s="698"/>
      <c r="U209" s="658">
        <f>SUM(U155,U182,U207)</f>
        <v>0</v>
      </c>
      <c r="V209" s="659">
        <f t="shared" ref="V209:AB209" si="320">SUM(V155,V182,V207)</f>
        <v>0</v>
      </c>
      <c r="W209" s="659">
        <f t="shared" si="320"/>
        <v>0</v>
      </c>
      <c r="X209" s="659">
        <f t="shared" si="320"/>
        <v>0</v>
      </c>
      <c r="Y209" s="659">
        <f t="shared" si="320"/>
        <v>0</v>
      </c>
      <c r="Z209" s="659">
        <f t="shared" si="320"/>
        <v>0</v>
      </c>
      <c r="AA209" s="659">
        <f t="shared" si="320"/>
        <v>0</v>
      </c>
      <c r="AB209" s="660">
        <f t="shared" si="320"/>
        <v>0</v>
      </c>
      <c r="AC209" s="656"/>
      <c r="AD209" s="729"/>
      <c r="AE209" s="729"/>
      <c r="AF209" s="729"/>
      <c r="AG209" s="729"/>
      <c r="AH209" s="729"/>
      <c r="AI209" s="729"/>
      <c r="AJ209" s="729"/>
      <c r="AK209" s="73"/>
      <c r="AL209" s="73"/>
      <c r="AM209" s="73"/>
      <c r="AN209" s="73"/>
      <c r="AO209" s="73"/>
      <c r="AP209" s="73"/>
      <c r="AQ209" s="73"/>
    </row>
    <row r="210" spans="1:44" s="72" customFormat="1" ht="10.5" customHeight="1" x14ac:dyDescent="0.2">
      <c r="A210" s="631" t="s">
        <v>28</v>
      </c>
      <c r="B210" s="632"/>
      <c r="C210" s="633"/>
      <c r="D210" s="713"/>
      <c r="E210" s="672"/>
      <c r="F210" s="672"/>
      <c r="G210" s="673"/>
      <c r="H210" s="671"/>
      <c r="I210" s="672"/>
      <c r="J210" s="672"/>
      <c r="K210" s="673"/>
      <c r="L210" s="671"/>
      <c r="M210" s="494">
        <f t="shared" ref="M210:AJ210" si="321">SUM(M101,M208)</f>
        <v>180</v>
      </c>
      <c r="N210" s="730">
        <f t="shared" si="321"/>
        <v>5400</v>
      </c>
      <c r="O210" s="730">
        <f t="shared" si="321"/>
        <v>730</v>
      </c>
      <c r="P210" s="730">
        <f t="shared" si="321"/>
        <v>80</v>
      </c>
      <c r="Q210" s="730">
        <f t="shared" si="321"/>
        <v>140</v>
      </c>
      <c r="R210" s="730">
        <f t="shared" si="321"/>
        <v>388</v>
      </c>
      <c r="S210" s="730">
        <f t="shared" si="321"/>
        <v>72</v>
      </c>
      <c r="T210" s="731">
        <f t="shared" si="321"/>
        <v>4670</v>
      </c>
      <c r="U210" s="732">
        <f t="shared" si="321"/>
        <v>84</v>
      </c>
      <c r="V210" s="733">
        <f t="shared" si="321"/>
        <v>126</v>
      </c>
      <c r="W210" s="733">
        <f t="shared" si="321"/>
        <v>120</v>
      </c>
      <c r="X210" s="733">
        <f t="shared" si="321"/>
        <v>40</v>
      </c>
      <c r="Y210" s="733">
        <f t="shared" si="321"/>
        <v>66</v>
      </c>
      <c r="Z210" s="733">
        <f t="shared" si="321"/>
        <v>46</v>
      </c>
      <c r="AA210" s="733">
        <f t="shared" si="321"/>
        <v>124</v>
      </c>
      <c r="AB210" s="734">
        <f t="shared" si="321"/>
        <v>124</v>
      </c>
      <c r="AC210" s="536">
        <f t="shared" si="321"/>
        <v>20.333333333333332</v>
      </c>
      <c r="AD210" s="735">
        <f t="shared" si="321"/>
        <v>33.533333333333331</v>
      </c>
      <c r="AE210" s="735">
        <f t="shared" si="321"/>
        <v>34.933333333333337</v>
      </c>
      <c r="AF210" s="735">
        <f t="shared" si="321"/>
        <v>10.466666666666667</v>
      </c>
      <c r="AG210" s="735">
        <f t="shared" si="321"/>
        <v>18.466666666666669</v>
      </c>
      <c r="AH210" s="735">
        <f t="shared" si="321"/>
        <v>14.066666666666666</v>
      </c>
      <c r="AI210" s="735">
        <f t="shared" si="321"/>
        <v>12.133333333333333</v>
      </c>
      <c r="AJ210" s="735">
        <f t="shared" si="321"/>
        <v>36.06666666666667</v>
      </c>
      <c r="AK210" s="70" t="b">
        <f>(U210+U211)/30=AC210</f>
        <v>1</v>
      </c>
      <c r="AL210" s="70" t="b">
        <f>(V210+V211)/30=AD210</f>
        <v>1</v>
      </c>
      <c r="AM210" s="70" t="b">
        <f t="shared" ref="AM210:AR210" si="322">(W210+W211)/30=AE210</f>
        <v>1</v>
      </c>
      <c r="AN210" s="70" t="b">
        <f t="shared" si="322"/>
        <v>1</v>
      </c>
      <c r="AO210" s="70" t="b">
        <f t="shared" si="322"/>
        <v>1</v>
      </c>
      <c r="AP210" s="70" t="b">
        <f t="shared" si="322"/>
        <v>1</v>
      </c>
      <c r="AQ210" s="70" t="b">
        <f t="shared" si="322"/>
        <v>1</v>
      </c>
      <c r="AR210" s="70" t="b">
        <f t="shared" si="322"/>
        <v>1</v>
      </c>
    </row>
    <row r="211" spans="1:44" s="72" customFormat="1" ht="10.5" customHeight="1" thickBot="1" x14ac:dyDescent="0.3">
      <c r="A211" s="648"/>
      <c r="B211" s="649"/>
      <c r="C211" s="650"/>
      <c r="D211" s="719"/>
      <c r="E211" s="720"/>
      <c r="F211" s="720"/>
      <c r="G211" s="721"/>
      <c r="H211" s="722"/>
      <c r="I211" s="720"/>
      <c r="J211" s="720"/>
      <c r="K211" s="721"/>
      <c r="L211" s="722"/>
      <c r="M211" s="509"/>
      <c r="N211" s="736"/>
      <c r="O211" s="736"/>
      <c r="P211" s="736"/>
      <c r="Q211" s="736"/>
      <c r="R211" s="736"/>
      <c r="S211" s="736"/>
      <c r="T211" s="737"/>
      <c r="U211" s="738">
        <f t="shared" ref="U211:AB211" si="323">SUM(U102,U209)</f>
        <v>526</v>
      </c>
      <c r="V211" s="739">
        <f t="shared" si="323"/>
        <v>880</v>
      </c>
      <c r="W211" s="739">
        <f t="shared" si="323"/>
        <v>928</v>
      </c>
      <c r="X211" s="739">
        <f t="shared" si="323"/>
        <v>274</v>
      </c>
      <c r="Y211" s="739">
        <f t="shared" si="323"/>
        <v>488</v>
      </c>
      <c r="Z211" s="739">
        <f t="shared" si="323"/>
        <v>376</v>
      </c>
      <c r="AA211" s="739">
        <f t="shared" si="323"/>
        <v>240</v>
      </c>
      <c r="AB211" s="740">
        <f t="shared" si="323"/>
        <v>958</v>
      </c>
      <c r="AC211" s="547"/>
      <c r="AD211" s="741"/>
      <c r="AE211" s="741"/>
      <c r="AF211" s="741"/>
      <c r="AG211" s="741"/>
      <c r="AH211" s="741"/>
      <c r="AI211" s="741"/>
      <c r="AJ211" s="741"/>
      <c r="AK211" s="73"/>
      <c r="AL211" s="73"/>
      <c r="AM211" s="73"/>
      <c r="AN211" s="73"/>
      <c r="AO211" s="73"/>
      <c r="AP211" s="73"/>
      <c r="AQ211" s="73"/>
    </row>
    <row r="212" spans="1:44" s="72" customFormat="1" ht="10.5" customHeight="1" x14ac:dyDescent="0.2">
      <c r="A212" s="631" t="s">
        <v>217</v>
      </c>
      <c r="B212" s="632"/>
      <c r="C212" s="742"/>
      <c r="D212" s="713"/>
      <c r="E212" s="672"/>
      <c r="F212" s="672"/>
      <c r="G212" s="673"/>
      <c r="H212" s="671"/>
      <c r="I212" s="672"/>
      <c r="J212" s="672"/>
      <c r="K212" s="673"/>
      <c r="L212" s="535"/>
      <c r="M212" s="743">
        <f>M272</f>
        <v>60</v>
      </c>
      <c r="N212" s="537">
        <f>N272</f>
        <v>1800</v>
      </c>
      <c r="O212" s="537">
        <f t="shared" ref="O212:T212" si="324">O272</f>
        <v>202</v>
      </c>
      <c r="P212" s="537">
        <f t="shared" si="324"/>
        <v>50</v>
      </c>
      <c r="Q212" s="537">
        <f t="shared" si="324"/>
        <v>84</v>
      </c>
      <c r="R212" s="537">
        <f t="shared" si="324"/>
        <v>48</v>
      </c>
      <c r="S212" s="537">
        <f t="shared" si="324"/>
        <v>20</v>
      </c>
      <c r="T212" s="744">
        <f t="shared" si="324"/>
        <v>1598</v>
      </c>
      <c r="U212" s="732">
        <f>U272</f>
        <v>0</v>
      </c>
      <c r="V212" s="733">
        <f t="shared" ref="V212:AB212" si="325">V272</f>
        <v>0</v>
      </c>
      <c r="W212" s="733">
        <f t="shared" si="325"/>
        <v>0</v>
      </c>
      <c r="X212" s="733">
        <f t="shared" si="325"/>
        <v>84</v>
      </c>
      <c r="Y212" s="733">
        <f t="shared" si="325"/>
        <v>58</v>
      </c>
      <c r="Z212" s="733">
        <f t="shared" si="325"/>
        <v>60</v>
      </c>
      <c r="AA212" s="733">
        <f t="shared" si="325"/>
        <v>0</v>
      </c>
      <c r="AB212" s="734">
        <f t="shared" si="325"/>
        <v>0</v>
      </c>
      <c r="AC212" s="560">
        <f>AC272</f>
        <v>0</v>
      </c>
      <c r="AD212" s="495">
        <f t="shared" ref="AD212:AJ212" si="326">AD272</f>
        <v>0</v>
      </c>
      <c r="AE212" s="495">
        <f t="shared" si="326"/>
        <v>0</v>
      </c>
      <c r="AF212" s="495">
        <f t="shared" si="326"/>
        <v>25.466666666666669</v>
      </c>
      <c r="AG212" s="495">
        <f t="shared" si="326"/>
        <v>16.533333333333331</v>
      </c>
      <c r="AH212" s="495">
        <f t="shared" si="326"/>
        <v>18</v>
      </c>
      <c r="AI212" s="495">
        <f t="shared" si="326"/>
        <v>0</v>
      </c>
      <c r="AJ212" s="542">
        <f t="shared" si="326"/>
        <v>0</v>
      </c>
      <c r="AK212" s="70" t="b">
        <f>(U212+U213)/30=AC212</f>
        <v>1</v>
      </c>
      <c r="AL212" s="70" t="b">
        <f>(V212+V213)/30=AD212</f>
        <v>1</v>
      </c>
      <c r="AM212" s="70" t="b">
        <f t="shared" ref="AM212" si="327">(W212+W213)/30=AE212</f>
        <v>1</v>
      </c>
      <c r="AN212" s="70" t="b">
        <f t="shared" ref="AN212" si="328">(X212+X213)/30=AF212</f>
        <v>1</v>
      </c>
      <c r="AO212" s="70" t="b">
        <f t="shared" ref="AO212" si="329">(Y212+Y213)/30=AG212</f>
        <v>1</v>
      </c>
      <c r="AP212" s="70" t="b">
        <f t="shared" ref="AP212" si="330">(Z212+Z213)/30=AH212</f>
        <v>1</v>
      </c>
      <c r="AQ212" s="70" t="b">
        <f t="shared" ref="AQ212" si="331">(AA212+AA213)/30=AI212</f>
        <v>1</v>
      </c>
      <c r="AR212" s="70" t="b">
        <f t="shared" ref="AR212" si="332">(AB212+AB213)/30=AJ212</f>
        <v>1</v>
      </c>
    </row>
    <row r="213" spans="1:44" s="72" customFormat="1" ht="18" customHeight="1" thickBot="1" x14ac:dyDescent="0.3">
      <c r="A213" s="648"/>
      <c r="B213" s="649"/>
      <c r="C213" s="745"/>
      <c r="D213" s="719"/>
      <c r="E213" s="720"/>
      <c r="F213" s="720"/>
      <c r="G213" s="721"/>
      <c r="H213" s="722"/>
      <c r="I213" s="720"/>
      <c r="J213" s="720"/>
      <c r="K213" s="721"/>
      <c r="L213" s="546"/>
      <c r="M213" s="746"/>
      <c r="N213" s="548"/>
      <c r="O213" s="548"/>
      <c r="P213" s="548"/>
      <c r="Q213" s="548"/>
      <c r="R213" s="548"/>
      <c r="S213" s="548"/>
      <c r="T213" s="747"/>
      <c r="U213" s="738">
        <f>U273</f>
        <v>0</v>
      </c>
      <c r="V213" s="739">
        <f t="shared" ref="V213:AB213" si="333">V273</f>
        <v>0</v>
      </c>
      <c r="W213" s="739">
        <f t="shared" si="333"/>
        <v>0</v>
      </c>
      <c r="X213" s="739">
        <f t="shared" si="333"/>
        <v>680</v>
      </c>
      <c r="Y213" s="739">
        <f t="shared" si="333"/>
        <v>438</v>
      </c>
      <c r="Z213" s="739">
        <f t="shared" si="333"/>
        <v>480</v>
      </c>
      <c r="AA213" s="739">
        <f t="shared" si="333"/>
        <v>0</v>
      </c>
      <c r="AB213" s="740">
        <f t="shared" si="333"/>
        <v>0</v>
      </c>
      <c r="AC213" s="748"/>
      <c r="AD213" s="257"/>
      <c r="AE213" s="257"/>
      <c r="AF213" s="257"/>
      <c r="AG213" s="257"/>
      <c r="AH213" s="257"/>
      <c r="AI213" s="257"/>
      <c r="AJ213" s="749"/>
      <c r="AK213" s="73"/>
      <c r="AL213" s="73"/>
      <c r="AM213" s="73"/>
      <c r="AN213" s="73"/>
      <c r="AO213" s="73"/>
      <c r="AP213" s="73"/>
      <c r="AQ213" s="73"/>
    </row>
    <row r="214" spans="1:44" s="54" customFormat="1" ht="10.5" customHeight="1" x14ac:dyDescent="0.2">
      <c r="A214" s="485" t="s">
        <v>121</v>
      </c>
      <c r="B214" s="486"/>
      <c r="C214" s="487"/>
      <c r="D214" s="750"/>
      <c r="E214" s="751"/>
      <c r="F214" s="751"/>
      <c r="G214" s="752"/>
      <c r="H214" s="753"/>
      <c r="I214" s="751"/>
      <c r="J214" s="751"/>
      <c r="K214" s="752"/>
      <c r="L214" s="558"/>
      <c r="M214" s="639">
        <f>SUM(M210:M213)</f>
        <v>240</v>
      </c>
      <c r="N214" s="695">
        <f t="shared" ref="N214:T214" si="334">SUM(N210:N213)</f>
        <v>7200</v>
      </c>
      <c r="O214" s="695">
        <f t="shared" si="334"/>
        <v>932</v>
      </c>
      <c r="P214" s="695">
        <f t="shared" si="334"/>
        <v>130</v>
      </c>
      <c r="Q214" s="695">
        <f t="shared" si="334"/>
        <v>224</v>
      </c>
      <c r="R214" s="695">
        <f t="shared" si="334"/>
        <v>436</v>
      </c>
      <c r="S214" s="695">
        <f t="shared" si="334"/>
        <v>92</v>
      </c>
      <c r="T214" s="696">
        <f t="shared" si="334"/>
        <v>6268</v>
      </c>
      <c r="U214" s="642">
        <f>SUM(U210,U212)</f>
        <v>84</v>
      </c>
      <c r="V214" s="643">
        <f t="shared" ref="V214:AB214" si="335">SUM(V210,V212)</f>
        <v>126</v>
      </c>
      <c r="W214" s="643">
        <f t="shared" si="335"/>
        <v>120</v>
      </c>
      <c r="X214" s="643">
        <f t="shared" si="335"/>
        <v>124</v>
      </c>
      <c r="Y214" s="643">
        <f t="shared" si="335"/>
        <v>124</v>
      </c>
      <c r="Z214" s="643">
        <f t="shared" si="335"/>
        <v>106</v>
      </c>
      <c r="AA214" s="643">
        <f t="shared" si="335"/>
        <v>124</v>
      </c>
      <c r="AB214" s="644">
        <f t="shared" si="335"/>
        <v>124</v>
      </c>
      <c r="AC214" s="639">
        <f>SUM(AC210:AC213)</f>
        <v>20.333333333333332</v>
      </c>
      <c r="AD214" s="718">
        <f t="shared" ref="AD214:AJ214" si="336">SUM(AD210:AD213)</f>
        <v>33.533333333333331</v>
      </c>
      <c r="AE214" s="718">
        <f t="shared" si="336"/>
        <v>34.933333333333337</v>
      </c>
      <c r="AF214" s="718">
        <f t="shared" si="336"/>
        <v>35.933333333333337</v>
      </c>
      <c r="AG214" s="718">
        <f t="shared" si="336"/>
        <v>35</v>
      </c>
      <c r="AH214" s="718">
        <f t="shared" si="336"/>
        <v>32.066666666666663</v>
      </c>
      <c r="AI214" s="718">
        <f t="shared" si="336"/>
        <v>12.133333333333333</v>
      </c>
      <c r="AJ214" s="754">
        <f t="shared" si="336"/>
        <v>36.06666666666667</v>
      </c>
      <c r="AK214" s="64" t="b">
        <f>(U214+U215)/30=AC214</f>
        <v>1</v>
      </c>
      <c r="AL214" s="64" t="b">
        <f>(V214+V215)/30=AD214</f>
        <v>1</v>
      </c>
      <c r="AM214" s="64" t="b">
        <f t="shared" ref="AM214" si="337">(W214+W215)/30=AE214</f>
        <v>1</v>
      </c>
      <c r="AN214" s="64" t="b">
        <f t="shared" ref="AN214" si="338">(X214+X215)/30=AF214</f>
        <v>1</v>
      </c>
      <c r="AO214" s="64" t="b">
        <f t="shared" ref="AO214" si="339">(Y214+Y215)/30=AG214</f>
        <v>1</v>
      </c>
      <c r="AP214" s="64" t="b">
        <f t="shared" ref="AP214" si="340">(Z214+Z215)/30=AH214</f>
        <v>1</v>
      </c>
      <c r="AQ214" s="64" t="b">
        <f t="shared" ref="AQ214" si="341">(AA214+AA215)/30=AI214</f>
        <v>1</v>
      </c>
      <c r="AR214" s="64" t="b">
        <f t="shared" ref="AR214" si="342">(AB214+AB215)/30=AJ214</f>
        <v>1</v>
      </c>
    </row>
    <row r="215" spans="1:44" s="54" customFormat="1" ht="10.5" customHeight="1" thickBot="1" x14ac:dyDescent="0.25">
      <c r="A215" s="496"/>
      <c r="B215" s="497"/>
      <c r="C215" s="498"/>
      <c r="D215" s="755"/>
      <c r="E215" s="756"/>
      <c r="F215" s="756"/>
      <c r="G215" s="757"/>
      <c r="H215" s="758"/>
      <c r="I215" s="756"/>
      <c r="J215" s="756"/>
      <c r="K215" s="757"/>
      <c r="L215" s="566"/>
      <c r="M215" s="656"/>
      <c r="N215" s="697"/>
      <c r="O215" s="697"/>
      <c r="P215" s="697"/>
      <c r="Q215" s="697"/>
      <c r="R215" s="697"/>
      <c r="S215" s="697"/>
      <c r="T215" s="698"/>
      <c r="U215" s="658">
        <f>SUM(U211,U213)</f>
        <v>526</v>
      </c>
      <c r="V215" s="659">
        <f t="shared" ref="V215:AB215" si="343">SUM(V211,V213)</f>
        <v>880</v>
      </c>
      <c r="W215" s="659">
        <f t="shared" si="343"/>
        <v>928</v>
      </c>
      <c r="X215" s="659">
        <f t="shared" si="343"/>
        <v>954</v>
      </c>
      <c r="Y215" s="659">
        <f t="shared" si="343"/>
        <v>926</v>
      </c>
      <c r="Z215" s="659">
        <f t="shared" si="343"/>
        <v>856</v>
      </c>
      <c r="AA215" s="659">
        <f t="shared" si="343"/>
        <v>240</v>
      </c>
      <c r="AB215" s="660">
        <f t="shared" si="343"/>
        <v>958</v>
      </c>
      <c r="AC215" s="656"/>
      <c r="AD215" s="729"/>
      <c r="AE215" s="729"/>
      <c r="AF215" s="729"/>
      <c r="AG215" s="729"/>
      <c r="AH215" s="729"/>
      <c r="AI215" s="729"/>
      <c r="AJ215" s="759"/>
      <c r="AK215" s="64"/>
      <c r="AL215" s="53"/>
      <c r="AM215" s="53"/>
      <c r="AN215" s="53"/>
      <c r="AO215" s="53"/>
      <c r="AP215" s="53"/>
      <c r="AQ215" s="53"/>
    </row>
    <row r="216" spans="1:44" ht="10.5" customHeight="1" x14ac:dyDescent="0.25">
      <c r="A216" s="760" t="s">
        <v>39</v>
      </c>
      <c r="B216" s="761"/>
      <c r="C216" s="761"/>
      <c r="D216" s="762"/>
      <c r="E216" s="762"/>
      <c r="F216" s="762"/>
      <c r="G216" s="762"/>
      <c r="H216" s="762"/>
      <c r="I216" s="762"/>
      <c r="J216" s="762"/>
      <c r="K216" s="762"/>
      <c r="L216" s="762"/>
      <c r="M216" s="762"/>
      <c r="N216" s="762"/>
      <c r="O216" s="762"/>
      <c r="P216" s="762"/>
      <c r="Q216" s="762"/>
      <c r="R216" s="762"/>
      <c r="S216" s="762"/>
      <c r="T216" s="762"/>
      <c r="U216" s="763">
        <v>45</v>
      </c>
      <c r="V216" s="593">
        <v>45</v>
      </c>
      <c r="W216" s="593">
        <v>45</v>
      </c>
      <c r="X216" s="593">
        <v>45</v>
      </c>
      <c r="Y216" s="593">
        <v>45</v>
      </c>
      <c r="Z216" s="593">
        <v>45</v>
      </c>
      <c r="AA216" s="593">
        <v>45</v>
      </c>
      <c r="AB216" s="764">
        <v>45</v>
      </c>
      <c r="AC216" s="765"/>
      <c r="AD216" s="292"/>
      <c r="AE216" s="292"/>
      <c r="AF216" s="292"/>
      <c r="AG216" s="292"/>
      <c r="AH216" s="292"/>
      <c r="AI216" s="292"/>
      <c r="AJ216" s="766"/>
      <c r="AK216" s="51"/>
      <c r="AL216" s="51"/>
      <c r="AM216" s="51"/>
      <c r="AN216" s="51"/>
      <c r="AO216" s="51"/>
      <c r="AP216" s="51"/>
      <c r="AQ216" s="51"/>
    </row>
    <row r="217" spans="1:44" s="67" customFormat="1" ht="10.5" customHeight="1" x14ac:dyDescent="0.25">
      <c r="A217" s="767" t="s">
        <v>40</v>
      </c>
      <c r="B217" s="768"/>
      <c r="C217" s="768"/>
      <c r="D217" s="769"/>
      <c r="E217" s="769"/>
      <c r="F217" s="769"/>
      <c r="G217" s="769"/>
      <c r="H217" s="769"/>
      <c r="I217" s="769"/>
      <c r="J217" s="769"/>
      <c r="K217" s="769"/>
      <c r="L217" s="769"/>
      <c r="M217" s="769"/>
      <c r="N217" s="769"/>
      <c r="O217" s="769"/>
      <c r="P217" s="769"/>
      <c r="Q217" s="769"/>
      <c r="R217" s="769"/>
      <c r="S217" s="769"/>
      <c r="T217" s="769"/>
      <c r="U217" s="318">
        <f>COUNTIF($D$12:$G$215,1)</f>
        <v>2</v>
      </c>
      <c r="V217" s="225">
        <v>1</v>
      </c>
      <c r="W217" s="225">
        <v>1</v>
      </c>
      <c r="X217" s="225">
        <v>2</v>
      </c>
      <c r="Y217" s="225">
        <v>1</v>
      </c>
      <c r="Z217" s="225">
        <v>1</v>
      </c>
      <c r="AA217" s="225"/>
      <c r="AB217" s="344">
        <v>2</v>
      </c>
      <c r="AC217" s="303"/>
      <c r="AD217" s="225"/>
      <c r="AE217" s="225"/>
      <c r="AF217" s="225"/>
      <c r="AG217" s="225"/>
      <c r="AH217" s="225"/>
      <c r="AI217" s="225"/>
      <c r="AJ217" s="770"/>
      <c r="AK217" s="66"/>
      <c r="AL217" s="66"/>
      <c r="AM217" s="66"/>
      <c r="AN217" s="66"/>
      <c r="AO217" s="66"/>
      <c r="AP217" s="66"/>
      <c r="AQ217" s="66"/>
    </row>
    <row r="218" spans="1:44" s="69" customFormat="1" ht="10.5" customHeight="1" x14ac:dyDescent="0.25">
      <c r="A218" s="767" t="s">
        <v>184</v>
      </c>
      <c r="B218" s="768"/>
      <c r="C218" s="768"/>
      <c r="D218" s="769"/>
      <c r="E218" s="769"/>
      <c r="F218" s="769"/>
      <c r="G218" s="769"/>
      <c r="H218" s="769"/>
      <c r="I218" s="769"/>
      <c r="J218" s="769"/>
      <c r="K218" s="769"/>
      <c r="L218" s="769"/>
      <c r="M218" s="769"/>
      <c r="N218" s="769"/>
      <c r="O218" s="769"/>
      <c r="P218" s="769"/>
      <c r="Q218" s="769"/>
      <c r="R218" s="769"/>
      <c r="S218" s="769"/>
      <c r="T218" s="769"/>
      <c r="U218" s="318">
        <v>5</v>
      </c>
      <c r="V218" s="225">
        <v>5</v>
      </c>
      <c r="W218" s="225">
        <v>4</v>
      </c>
      <c r="X218" s="225">
        <v>3</v>
      </c>
      <c r="Y218" s="225">
        <v>6</v>
      </c>
      <c r="Z218" s="225">
        <v>4</v>
      </c>
      <c r="AA218" s="225">
        <v>2</v>
      </c>
      <c r="AB218" s="344">
        <v>2</v>
      </c>
      <c r="AC218" s="303"/>
      <c r="AD218" s="225"/>
      <c r="AE218" s="225"/>
      <c r="AF218" s="225"/>
      <c r="AG218" s="225"/>
      <c r="AH218" s="225"/>
      <c r="AI218" s="225"/>
      <c r="AJ218" s="770"/>
      <c r="AK218" s="68"/>
      <c r="AL218" s="68"/>
      <c r="AM218" s="68"/>
      <c r="AN218" s="68"/>
      <c r="AO218" s="68"/>
      <c r="AP218" s="68"/>
      <c r="AQ218" s="68"/>
    </row>
    <row r="219" spans="1:44" s="62" customFormat="1" ht="10.5" customHeight="1" thickBot="1" x14ac:dyDescent="0.3">
      <c r="A219" s="771" t="s">
        <v>41</v>
      </c>
      <c r="B219" s="772"/>
      <c r="C219" s="772"/>
      <c r="D219" s="773"/>
      <c r="E219" s="773"/>
      <c r="F219" s="773"/>
      <c r="G219" s="773"/>
      <c r="H219" s="773"/>
      <c r="I219" s="773"/>
      <c r="J219" s="773"/>
      <c r="K219" s="773"/>
      <c r="L219" s="773"/>
      <c r="M219" s="773"/>
      <c r="N219" s="773"/>
      <c r="O219" s="773"/>
      <c r="P219" s="773"/>
      <c r="Q219" s="773"/>
      <c r="R219" s="773"/>
      <c r="S219" s="773"/>
      <c r="T219" s="773"/>
      <c r="U219" s="774">
        <f>COUNTIF($L$12:$L$215,1)</f>
        <v>0</v>
      </c>
      <c r="V219" s="775">
        <f>COUNTIF($L$12:$L$215,2)</f>
        <v>0</v>
      </c>
      <c r="W219" s="775">
        <f>COUNTIF($L$12:$L$215,3)</f>
        <v>0</v>
      </c>
      <c r="X219" s="775">
        <v>1</v>
      </c>
      <c r="Y219" s="775">
        <v>1</v>
      </c>
      <c r="Z219" s="775"/>
      <c r="AA219" s="775"/>
      <c r="AB219" s="776">
        <f>COUNTIF($L$12:$L$215,8)</f>
        <v>0</v>
      </c>
      <c r="AC219" s="777"/>
      <c r="AD219" s="775"/>
      <c r="AE219" s="775"/>
      <c r="AF219" s="775"/>
      <c r="AG219" s="775"/>
      <c r="AH219" s="775"/>
      <c r="AI219" s="775"/>
      <c r="AJ219" s="778"/>
      <c r="AK219" s="63"/>
      <c r="AL219" s="63"/>
      <c r="AM219" s="63"/>
      <c r="AN219" s="63"/>
      <c r="AO219" s="63"/>
      <c r="AP219" s="63"/>
      <c r="AQ219" s="63"/>
    </row>
    <row r="220" spans="1:44" x14ac:dyDescent="0.25">
      <c r="A220" s="779" t="s">
        <v>2</v>
      </c>
      <c r="B220" s="780"/>
      <c r="C220" s="780"/>
      <c r="D220" s="780"/>
      <c r="E220" s="780"/>
      <c r="F220" s="780"/>
      <c r="G220" s="779" t="s">
        <v>2</v>
      </c>
      <c r="H220" s="780"/>
      <c r="I220" s="780"/>
      <c r="J220" s="780"/>
      <c r="K220" s="780"/>
      <c r="L220" s="780"/>
      <c r="M220" s="780"/>
      <c r="N220" s="780"/>
      <c r="O220" s="780"/>
      <c r="P220" s="780"/>
      <c r="Q220" s="780"/>
      <c r="R220" s="780"/>
      <c r="S220" s="780"/>
      <c r="T220" s="781"/>
      <c r="U220" s="781"/>
      <c r="V220" s="781"/>
      <c r="W220" s="781"/>
      <c r="X220" s="781"/>
      <c r="Y220" s="781"/>
      <c r="Z220" s="781"/>
      <c r="AA220" s="780"/>
      <c r="AB220" s="780"/>
      <c r="AC220" s="780"/>
      <c r="AD220" s="780"/>
      <c r="AE220" s="780"/>
      <c r="AF220" s="780"/>
      <c r="AG220" s="780"/>
      <c r="AH220" s="782"/>
      <c r="AI220" s="782"/>
      <c r="AJ220" s="782"/>
      <c r="AK220" s="51"/>
      <c r="AL220" s="51"/>
      <c r="AM220" s="51"/>
      <c r="AN220" s="51"/>
      <c r="AO220" s="51"/>
      <c r="AP220" s="51"/>
      <c r="AQ220" s="51"/>
    </row>
    <row r="221" spans="1:44" x14ac:dyDescent="0.25">
      <c r="A221" s="783" t="s">
        <v>151</v>
      </c>
      <c r="B221" s="783"/>
      <c r="C221" s="783"/>
      <c r="D221" s="782"/>
      <c r="E221" s="782"/>
      <c r="F221" s="782"/>
      <c r="G221" s="783" t="s">
        <v>153</v>
      </c>
      <c r="H221" s="783"/>
      <c r="I221" s="783"/>
      <c r="J221" s="782"/>
      <c r="K221" s="782"/>
      <c r="L221" s="782"/>
      <c r="M221" s="782"/>
      <c r="N221" s="782"/>
      <c r="O221" s="784"/>
      <c r="P221" s="785"/>
      <c r="Q221" s="785"/>
      <c r="R221" s="785"/>
      <c r="S221" s="785"/>
      <c r="T221" s="785"/>
      <c r="U221" s="785"/>
      <c r="V221" s="785"/>
      <c r="W221" s="786" t="s">
        <v>222</v>
      </c>
      <c r="X221" s="786"/>
      <c r="Y221" s="786"/>
      <c r="Z221" s="786"/>
      <c r="AA221" s="786"/>
      <c r="AB221" s="786"/>
      <c r="AC221" s="786"/>
      <c r="AD221" s="786"/>
      <c r="AE221" s="786"/>
      <c r="AF221" s="786"/>
      <c r="AG221" s="786"/>
      <c r="AH221" s="786"/>
      <c r="AI221" s="782"/>
      <c r="AJ221" s="782"/>
      <c r="AK221" s="51"/>
      <c r="AL221" s="51"/>
      <c r="AM221" s="51"/>
      <c r="AN221" s="51"/>
      <c r="AO221" s="51"/>
      <c r="AP221" s="51"/>
      <c r="AQ221" s="51"/>
    </row>
    <row r="222" spans="1:44" x14ac:dyDescent="0.25">
      <c r="A222" s="783"/>
      <c r="B222" s="783"/>
      <c r="C222" s="783"/>
      <c r="D222" s="782"/>
      <c r="E222" s="782"/>
      <c r="F222" s="782"/>
      <c r="G222" s="787" t="s">
        <v>154</v>
      </c>
      <c r="H222" s="787"/>
      <c r="I222" s="787"/>
      <c r="J222" s="787"/>
      <c r="K222" s="787"/>
      <c r="L222" s="787"/>
      <c r="M222" s="787"/>
      <c r="N222" s="787"/>
      <c r="O222" s="787"/>
      <c r="P222" s="782"/>
      <c r="Q222" s="782"/>
      <c r="R222" s="782"/>
      <c r="S222" s="782"/>
      <c r="T222" s="782"/>
      <c r="U222" s="782"/>
      <c r="V222" s="785"/>
      <c r="W222" s="785" t="s">
        <v>223</v>
      </c>
      <c r="X222" s="785"/>
      <c r="Y222" s="785"/>
      <c r="Z222" s="785"/>
      <c r="AA222" s="785"/>
      <c r="AB222" s="785"/>
      <c r="AC222" s="785"/>
      <c r="AD222" s="785"/>
      <c r="AE222" s="785"/>
      <c r="AF222" s="785"/>
      <c r="AG222" s="785"/>
      <c r="AH222" s="782"/>
      <c r="AI222" s="782"/>
      <c r="AJ222" s="782"/>
      <c r="AK222" s="51"/>
      <c r="AL222" s="51"/>
      <c r="AM222" s="51"/>
      <c r="AN222" s="51"/>
      <c r="AO222" s="51"/>
      <c r="AP222" s="51"/>
      <c r="AQ222" s="51"/>
    </row>
    <row r="223" spans="1:44" x14ac:dyDescent="0.25">
      <c r="A223" s="787" t="s">
        <v>120</v>
      </c>
      <c r="B223" s="787"/>
      <c r="C223" s="788" t="s">
        <v>152</v>
      </c>
      <c r="D223" s="782"/>
      <c r="E223" s="782"/>
      <c r="F223" s="782"/>
      <c r="G223" s="782"/>
      <c r="H223" s="782"/>
      <c r="I223" s="782"/>
      <c r="J223" s="782"/>
      <c r="K223" s="782"/>
      <c r="L223" s="782"/>
      <c r="M223" s="782"/>
      <c r="N223" s="782"/>
      <c r="O223" s="789"/>
      <c r="P223" s="785" t="s">
        <v>155</v>
      </c>
      <c r="Q223" s="785"/>
      <c r="R223" s="785"/>
      <c r="S223" s="785"/>
      <c r="T223" s="785"/>
      <c r="U223" s="785"/>
      <c r="V223" s="785"/>
      <c r="W223" s="785" t="s">
        <v>243</v>
      </c>
      <c r="X223" s="785"/>
      <c r="Y223" s="785"/>
      <c r="Z223" s="785"/>
      <c r="AA223" s="785"/>
      <c r="AB223" s="785"/>
      <c r="AC223" s="790" t="s">
        <v>224</v>
      </c>
      <c r="AD223" s="790"/>
      <c r="AE223" s="790"/>
      <c r="AF223" s="790"/>
      <c r="AG223" s="790"/>
      <c r="AH223" s="790"/>
      <c r="AI223" s="782"/>
      <c r="AJ223" s="782"/>
      <c r="AK223" s="51"/>
      <c r="AL223" s="51"/>
      <c r="AM223" s="51"/>
      <c r="AN223" s="51"/>
      <c r="AO223" s="51"/>
      <c r="AP223" s="51"/>
      <c r="AQ223" s="51"/>
    </row>
    <row r="224" spans="1:44" ht="18.75" customHeight="1" x14ac:dyDescent="0.25">
      <c r="A224" s="791" t="s">
        <v>221</v>
      </c>
      <c r="B224" s="791"/>
      <c r="C224" s="791"/>
      <c r="D224" s="782"/>
      <c r="E224" s="782"/>
      <c r="F224" s="782"/>
      <c r="G224" s="782"/>
      <c r="H224" s="791" t="s">
        <v>221</v>
      </c>
      <c r="I224" s="791"/>
      <c r="J224" s="791"/>
      <c r="K224" s="791"/>
      <c r="L224" s="791"/>
      <c r="M224" s="791"/>
      <c r="N224" s="791"/>
      <c r="O224" s="791"/>
      <c r="P224" s="791"/>
      <c r="Q224" s="791"/>
      <c r="R224" s="791"/>
      <c r="S224" s="791"/>
      <c r="T224" s="791"/>
      <c r="U224" s="791"/>
      <c r="V224" s="785"/>
      <c r="W224" s="785" t="s">
        <v>221</v>
      </c>
      <c r="X224" s="785"/>
      <c r="Y224" s="785"/>
      <c r="Z224" s="785"/>
      <c r="AA224" s="785"/>
      <c r="AB224" s="785"/>
      <c r="AC224" s="785"/>
      <c r="AD224" s="785"/>
      <c r="AE224" s="785"/>
      <c r="AF224" s="785"/>
      <c r="AG224" s="785"/>
      <c r="AK224" s="51"/>
      <c r="AL224" s="51"/>
      <c r="AM224" s="51"/>
      <c r="AN224" s="51"/>
      <c r="AO224" s="51"/>
      <c r="AP224" s="51"/>
      <c r="AQ224" s="51"/>
    </row>
    <row r="225" spans="1:43" ht="16.5" thickBot="1" x14ac:dyDescent="0.3">
      <c r="AK225" s="51"/>
      <c r="AL225" s="51"/>
      <c r="AM225" s="51"/>
      <c r="AN225" s="51"/>
      <c r="AO225" s="51"/>
      <c r="AP225" s="51"/>
      <c r="AQ225" s="51"/>
    </row>
    <row r="226" spans="1:43" ht="10.5" customHeight="1" thickBot="1" x14ac:dyDescent="0.3">
      <c r="A226" s="664" t="s">
        <v>119</v>
      </c>
      <c r="B226" s="665"/>
      <c r="C226" s="665"/>
      <c r="D226" s="665"/>
      <c r="E226" s="665"/>
      <c r="F226" s="665"/>
      <c r="G226" s="665"/>
      <c r="H226" s="665"/>
      <c r="I226" s="665"/>
      <c r="J226" s="665"/>
      <c r="K226" s="665"/>
      <c r="L226" s="665"/>
      <c r="M226" s="665"/>
      <c r="N226" s="665"/>
      <c r="O226" s="665"/>
      <c r="P226" s="665"/>
      <c r="Q226" s="665"/>
      <c r="R226" s="665"/>
      <c r="S226" s="665"/>
      <c r="T226" s="665"/>
      <c r="U226" s="665"/>
      <c r="V226" s="665"/>
      <c r="W226" s="665"/>
      <c r="X226" s="665"/>
      <c r="Y226" s="665"/>
      <c r="Z226" s="665"/>
      <c r="AA226" s="665"/>
      <c r="AB226" s="665"/>
      <c r="AC226" s="665"/>
      <c r="AD226" s="665"/>
      <c r="AE226" s="665"/>
      <c r="AF226" s="665"/>
      <c r="AG226" s="665"/>
      <c r="AH226" s="665"/>
      <c r="AI226" s="665"/>
      <c r="AJ226" s="792"/>
      <c r="AK226" s="51"/>
      <c r="AL226" s="51"/>
      <c r="AM226" s="51"/>
      <c r="AN226" s="51"/>
      <c r="AO226" s="51"/>
      <c r="AP226" s="51"/>
      <c r="AQ226" s="51"/>
    </row>
    <row r="227" spans="1:43" s="52" customFormat="1" ht="10.5" customHeight="1" x14ac:dyDescent="0.2">
      <c r="A227" s="332">
        <v>1</v>
      </c>
      <c r="B227" s="333"/>
      <c r="C227" s="187" t="s">
        <v>232</v>
      </c>
      <c r="D227" s="188"/>
      <c r="E227" s="189"/>
      <c r="F227" s="189"/>
      <c r="G227" s="190"/>
      <c r="H227" s="191">
        <v>4</v>
      </c>
      <c r="I227" s="189"/>
      <c r="J227" s="189"/>
      <c r="K227" s="190"/>
      <c r="L227" s="192"/>
      <c r="M227" s="492">
        <f>N227/30</f>
        <v>6</v>
      </c>
      <c r="N227" s="473">
        <f>O227+T227</f>
        <v>180</v>
      </c>
      <c r="O227" s="259">
        <f>+P227++Q227+R227+S227</f>
        <v>20</v>
      </c>
      <c r="P227" s="193">
        <v>8</v>
      </c>
      <c r="Q227" s="193">
        <v>6</v>
      </c>
      <c r="R227" s="193">
        <v>4</v>
      </c>
      <c r="S227" s="218">
        <v>2</v>
      </c>
      <c r="T227" s="399">
        <f>SUM(U228:AB228)</f>
        <v>160</v>
      </c>
      <c r="U227" s="195"/>
      <c r="V227" s="196"/>
      <c r="W227" s="196"/>
      <c r="X227" s="232">
        <v>20</v>
      </c>
      <c r="Y227" s="196"/>
      <c r="Z227" s="195"/>
      <c r="AA227" s="334"/>
      <c r="AB227" s="335"/>
      <c r="AC227" s="475">
        <f t="shared" ref="AC227:AJ227" si="344">(U227+U228)/30</f>
        <v>0</v>
      </c>
      <c r="AD227" s="476">
        <f t="shared" si="344"/>
        <v>0</v>
      </c>
      <c r="AE227" s="476">
        <f t="shared" si="344"/>
        <v>0</v>
      </c>
      <c r="AF227" s="476">
        <f t="shared" si="344"/>
        <v>6</v>
      </c>
      <c r="AG227" s="476">
        <f t="shared" si="344"/>
        <v>0</v>
      </c>
      <c r="AH227" s="476">
        <f t="shared" si="344"/>
        <v>0</v>
      </c>
      <c r="AI227" s="476">
        <f t="shared" si="344"/>
        <v>0</v>
      </c>
      <c r="AJ227" s="477">
        <f t="shared" si="344"/>
        <v>0</v>
      </c>
      <c r="AK227" s="52" t="b">
        <f>P227+Q227+R227+S227=SUM(U227:AB227)</f>
        <v>1</v>
      </c>
    </row>
    <row r="228" spans="1:43" s="52" customFormat="1" ht="10.5" customHeight="1" x14ac:dyDescent="0.2">
      <c r="A228" s="185"/>
      <c r="B228" s="186"/>
      <c r="C228" s="187"/>
      <c r="D228" s="198"/>
      <c r="E228" s="231"/>
      <c r="F228" s="231"/>
      <c r="G228" s="200"/>
      <c r="H228" s="201"/>
      <c r="I228" s="231"/>
      <c r="J228" s="231"/>
      <c r="K228" s="200"/>
      <c r="L228" s="202"/>
      <c r="M228" s="482"/>
      <c r="N228" s="258"/>
      <c r="O228" s="258"/>
      <c r="P228" s="203"/>
      <c r="Q228" s="203"/>
      <c r="R228" s="203"/>
      <c r="S228" s="218"/>
      <c r="T228" s="408"/>
      <c r="U228" s="194"/>
      <c r="V228" s="204"/>
      <c r="W228" s="204"/>
      <c r="X228" s="204">
        <v>160</v>
      </c>
      <c r="Y228" s="204"/>
      <c r="Z228" s="204"/>
      <c r="AA228" s="217"/>
      <c r="AB228" s="205"/>
      <c r="AC228" s="479"/>
      <c r="AD228" s="264"/>
      <c r="AE228" s="264"/>
      <c r="AF228" s="264"/>
      <c r="AG228" s="264"/>
      <c r="AH228" s="264"/>
      <c r="AI228" s="264"/>
      <c r="AJ228" s="265"/>
    </row>
    <row r="229" spans="1:43" s="52" customFormat="1" ht="10.5" customHeight="1" x14ac:dyDescent="0.2">
      <c r="A229" s="206"/>
      <c r="B229" s="207"/>
      <c r="C229" s="208"/>
      <c r="D229" s="209"/>
      <c r="E229" s="210"/>
      <c r="F229" s="210"/>
      <c r="G229" s="211"/>
      <c r="H229" s="212"/>
      <c r="I229" s="210"/>
      <c r="J229" s="210"/>
      <c r="K229" s="211"/>
      <c r="L229" s="213"/>
      <c r="M229" s="483"/>
      <c r="N229" s="269"/>
      <c r="O229" s="269"/>
      <c r="P229" s="229"/>
      <c r="Q229" s="229"/>
      <c r="R229" s="229"/>
      <c r="S229" s="218"/>
      <c r="T229" s="446"/>
      <c r="U229" s="194"/>
      <c r="V229" s="204"/>
      <c r="W229" s="204"/>
      <c r="X229" s="215" t="s">
        <v>178</v>
      </c>
      <c r="Y229" s="204"/>
      <c r="Z229" s="204"/>
      <c r="AA229" s="215"/>
      <c r="AB229" s="205"/>
      <c r="AC229" s="479"/>
      <c r="AD229" s="264"/>
      <c r="AE229" s="264"/>
      <c r="AF229" s="264"/>
      <c r="AG229" s="264"/>
      <c r="AH229" s="264"/>
      <c r="AI229" s="264"/>
      <c r="AJ229" s="265"/>
    </row>
    <row r="230" spans="1:43" s="52" customFormat="1" ht="10.5" customHeight="1" x14ac:dyDescent="0.2">
      <c r="A230" s="185">
        <f>1+A227</f>
        <v>2</v>
      </c>
      <c r="B230" s="278"/>
      <c r="C230" s="187" t="s">
        <v>233</v>
      </c>
      <c r="D230" s="198"/>
      <c r="E230" s="231"/>
      <c r="F230" s="231"/>
      <c r="G230" s="200"/>
      <c r="H230" s="201">
        <v>4</v>
      </c>
      <c r="I230" s="231"/>
      <c r="J230" s="231"/>
      <c r="K230" s="200"/>
      <c r="L230" s="202"/>
      <c r="M230" s="482">
        <f>N230/30</f>
        <v>6</v>
      </c>
      <c r="N230" s="258">
        <f>O230+T230</f>
        <v>180</v>
      </c>
      <c r="O230" s="259">
        <f>+P230++Q230+R230+S230</f>
        <v>20</v>
      </c>
      <c r="P230" s="193">
        <v>8</v>
      </c>
      <c r="Q230" s="193">
        <v>6</v>
      </c>
      <c r="R230" s="193">
        <v>4</v>
      </c>
      <c r="S230" s="218">
        <v>2</v>
      </c>
      <c r="T230" s="408">
        <f>SUM(U231:AB231)</f>
        <v>160</v>
      </c>
      <c r="U230" s="249"/>
      <c r="V230" s="232"/>
      <c r="W230" s="233"/>
      <c r="X230" s="232">
        <v>20</v>
      </c>
      <c r="Y230" s="234"/>
      <c r="Z230" s="234"/>
      <c r="AA230" s="235"/>
      <c r="AB230" s="236"/>
      <c r="AC230" s="285">
        <f t="shared" ref="AC230:AJ230" si="345">(U230+U231)/30</f>
        <v>0</v>
      </c>
      <c r="AD230" s="272">
        <f t="shared" si="345"/>
        <v>0</v>
      </c>
      <c r="AE230" s="272">
        <f t="shared" si="345"/>
        <v>0</v>
      </c>
      <c r="AF230" s="272">
        <f t="shared" si="345"/>
        <v>6</v>
      </c>
      <c r="AG230" s="272">
        <f t="shared" si="345"/>
        <v>0</v>
      </c>
      <c r="AH230" s="272">
        <f t="shared" si="345"/>
        <v>0</v>
      </c>
      <c r="AI230" s="272">
        <f t="shared" si="345"/>
        <v>0</v>
      </c>
      <c r="AJ230" s="273">
        <f t="shared" si="345"/>
        <v>0</v>
      </c>
      <c r="AK230" s="52" t="b">
        <f>P230+Q230+R230+S230=SUM(U230:AB230)</f>
        <v>1</v>
      </c>
    </row>
    <row r="231" spans="1:43" s="52" customFormat="1" ht="10.5" customHeight="1" x14ac:dyDescent="0.2">
      <c r="A231" s="185"/>
      <c r="B231" s="278"/>
      <c r="C231" s="187"/>
      <c r="D231" s="198"/>
      <c r="E231" s="231"/>
      <c r="F231" s="231"/>
      <c r="G231" s="200"/>
      <c r="H231" s="201"/>
      <c r="I231" s="231"/>
      <c r="J231" s="231"/>
      <c r="K231" s="200"/>
      <c r="L231" s="202"/>
      <c r="M231" s="482"/>
      <c r="N231" s="258"/>
      <c r="O231" s="258"/>
      <c r="P231" s="203"/>
      <c r="Q231" s="203"/>
      <c r="R231" s="203"/>
      <c r="S231" s="218"/>
      <c r="T231" s="408"/>
      <c r="U231" s="194"/>
      <c r="V231" s="232"/>
      <c r="W231" s="238"/>
      <c r="X231" s="204">
        <v>160</v>
      </c>
      <c r="Y231" s="240"/>
      <c r="Z231" s="240"/>
      <c r="AA231" s="241"/>
      <c r="AB231" s="242"/>
      <c r="AC231" s="620"/>
      <c r="AD231" s="621"/>
      <c r="AE231" s="621"/>
      <c r="AF231" s="621"/>
      <c r="AG231" s="621"/>
      <c r="AH231" s="621"/>
      <c r="AI231" s="621"/>
      <c r="AJ231" s="622"/>
    </row>
    <row r="232" spans="1:43" s="52" customFormat="1" ht="10.5" customHeight="1" x14ac:dyDescent="0.2">
      <c r="A232" s="206"/>
      <c r="B232" s="279"/>
      <c r="C232" s="208"/>
      <c r="D232" s="209"/>
      <c r="E232" s="210"/>
      <c r="F232" s="210"/>
      <c r="G232" s="211"/>
      <c r="H232" s="212"/>
      <c r="I232" s="210"/>
      <c r="J232" s="210"/>
      <c r="K232" s="211"/>
      <c r="L232" s="213"/>
      <c r="M232" s="483"/>
      <c r="N232" s="269"/>
      <c r="O232" s="269"/>
      <c r="P232" s="229"/>
      <c r="Q232" s="229"/>
      <c r="R232" s="229"/>
      <c r="S232" s="218"/>
      <c r="T232" s="446"/>
      <c r="U232" s="204"/>
      <c r="V232" s="204"/>
      <c r="W232" s="204"/>
      <c r="X232" s="215" t="s">
        <v>178</v>
      </c>
      <c r="Y232" s="204"/>
      <c r="Z232" s="204"/>
      <c r="AA232" s="217"/>
      <c r="AB232" s="217"/>
      <c r="AC232" s="262"/>
      <c r="AD232" s="263"/>
      <c r="AE232" s="263"/>
      <c r="AF232" s="263"/>
      <c r="AG232" s="263"/>
      <c r="AH232" s="263"/>
      <c r="AI232" s="263"/>
      <c r="AJ232" s="484"/>
    </row>
    <row r="233" spans="1:43" s="52" customFormat="1" ht="10.5" customHeight="1" x14ac:dyDescent="0.2">
      <c r="A233" s="185">
        <f>1+A230</f>
        <v>3</v>
      </c>
      <c r="B233" s="186"/>
      <c r="C233" s="187" t="s">
        <v>234</v>
      </c>
      <c r="D233" s="220"/>
      <c r="E233" s="221"/>
      <c r="F233" s="221"/>
      <c r="G233" s="222"/>
      <c r="H233" s="244">
        <v>4</v>
      </c>
      <c r="I233" s="221"/>
      <c r="J233" s="221"/>
      <c r="K233" s="222"/>
      <c r="L233" s="224"/>
      <c r="M233" s="529">
        <f t="shared" ref="M233" si="346">N233/30</f>
        <v>6</v>
      </c>
      <c r="N233" s="259">
        <f>O233+T233</f>
        <v>180</v>
      </c>
      <c r="O233" s="259">
        <f>+P233++Q233+R233+S233</f>
        <v>20</v>
      </c>
      <c r="P233" s="193">
        <v>8</v>
      </c>
      <c r="Q233" s="193">
        <v>6</v>
      </c>
      <c r="R233" s="193">
        <v>4</v>
      </c>
      <c r="S233" s="218">
        <v>2</v>
      </c>
      <c r="T233" s="615">
        <f>SUM(U234:AB234)</f>
        <v>160</v>
      </c>
      <c r="U233" s="204"/>
      <c r="V233" s="204"/>
      <c r="W233" s="216"/>
      <c r="X233" s="232">
        <v>20</v>
      </c>
      <c r="Y233" s="204"/>
      <c r="Z233" s="204"/>
      <c r="AA233" s="217"/>
      <c r="AB233" s="217"/>
      <c r="AC233" s="267">
        <f t="shared" ref="AC233:AJ236" si="347">(U233+U234)/30</f>
        <v>0</v>
      </c>
      <c r="AD233" s="264">
        <f t="shared" si="347"/>
        <v>0</v>
      </c>
      <c r="AE233" s="264">
        <f t="shared" si="347"/>
        <v>0</v>
      </c>
      <c r="AF233" s="264">
        <f t="shared" si="347"/>
        <v>6</v>
      </c>
      <c r="AG233" s="264">
        <f t="shared" si="347"/>
        <v>0</v>
      </c>
      <c r="AH233" s="264">
        <f t="shared" si="347"/>
        <v>0</v>
      </c>
      <c r="AI233" s="264">
        <f t="shared" si="347"/>
        <v>0</v>
      </c>
      <c r="AJ233" s="265">
        <f t="shared" si="347"/>
        <v>0</v>
      </c>
      <c r="AK233" s="52" t="b">
        <f>P233+Q233+R233+S233=SUM(U233:AB233)</f>
        <v>1</v>
      </c>
    </row>
    <row r="234" spans="1:43" s="52" customFormat="1" ht="10.5" customHeight="1" x14ac:dyDescent="0.2">
      <c r="A234" s="185"/>
      <c r="B234" s="186"/>
      <c r="C234" s="187"/>
      <c r="D234" s="198"/>
      <c r="E234" s="231"/>
      <c r="F234" s="231"/>
      <c r="G234" s="200"/>
      <c r="H234" s="201"/>
      <c r="I234" s="231"/>
      <c r="J234" s="231"/>
      <c r="K234" s="200"/>
      <c r="L234" s="202"/>
      <c r="M234" s="482"/>
      <c r="N234" s="258"/>
      <c r="O234" s="258"/>
      <c r="P234" s="203"/>
      <c r="Q234" s="203"/>
      <c r="R234" s="203"/>
      <c r="S234" s="218"/>
      <c r="T234" s="408"/>
      <c r="U234" s="204"/>
      <c r="V234" s="204"/>
      <c r="W234" s="204"/>
      <c r="X234" s="204">
        <v>160</v>
      </c>
      <c r="Y234" s="204"/>
      <c r="Z234" s="204"/>
      <c r="AA234" s="217"/>
      <c r="AB234" s="217"/>
      <c r="AC234" s="267"/>
      <c r="AD234" s="264"/>
      <c r="AE234" s="264"/>
      <c r="AF234" s="264"/>
      <c r="AG234" s="264"/>
      <c r="AH234" s="264"/>
      <c r="AI234" s="264"/>
      <c r="AJ234" s="265"/>
    </row>
    <row r="235" spans="1:43" s="52" customFormat="1" ht="10.5" customHeight="1" x14ac:dyDescent="0.2">
      <c r="A235" s="206"/>
      <c r="B235" s="207"/>
      <c r="C235" s="208"/>
      <c r="D235" s="209"/>
      <c r="E235" s="210"/>
      <c r="F235" s="210"/>
      <c r="G235" s="211"/>
      <c r="H235" s="212"/>
      <c r="I235" s="210"/>
      <c r="J235" s="210"/>
      <c r="K235" s="211"/>
      <c r="L235" s="213"/>
      <c r="M235" s="483"/>
      <c r="N235" s="269"/>
      <c r="O235" s="269"/>
      <c r="P235" s="229"/>
      <c r="Q235" s="229"/>
      <c r="R235" s="229"/>
      <c r="S235" s="218"/>
      <c r="T235" s="446"/>
      <c r="U235" s="204"/>
      <c r="V235" s="204"/>
      <c r="W235" s="216"/>
      <c r="X235" s="215" t="s">
        <v>178</v>
      </c>
      <c r="Y235" s="204"/>
      <c r="Z235" s="204"/>
      <c r="AA235" s="217"/>
      <c r="AB235" s="217"/>
      <c r="AC235" s="267"/>
      <c r="AD235" s="264"/>
      <c r="AE235" s="264"/>
      <c r="AF235" s="264"/>
      <c r="AG235" s="264"/>
      <c r="AH235" s="264"/>
      <c r="AI235" s="264"/>
      <c r="AJ235" s="265"/>
    </row>
    <row r="236" spans="1:43" s="52" customFormat="1" ht="10.5" customHeight="1" x14ac:dyDescent="0.2">
      <c r="A236" s="274">
        <f>1+A233</f>
        <v>4</v>
      </c>
      <c r="B236" s="296"/>
      <c r="C236" s="187" t="s">
        <v>235</v>
      </c>
      <c r="D236" s="220"/>
      <c r="E236" s="221"/>
      <c r="F236" s="221"/>
      <c r="G236" s="222"/>
      <c r="H236" s="244">
        <v>5</v>
      </c>
      <c r="I236" s="221"/>
      <c r="J236" s="221"/>
      <c r="K236" s="222"/>
      <c r="L236" s="224"/>
      <c r="M236" s="529">
        <f t="shared" ref="M236" si="348">N236/30</f>
        <v>9</v>
      </c>
      <c r="N236" s="259">
        <f>O236+T236</f>
        <v>270</v>
      </c>
      <c r="O236" s="259">
        <f>+P236++Q236+R236+S236</f>
        <v>32</v>
      </c>
      <c r="P236" s="193">
        <v>10</v>
      </c>
      <c r="Q236" s="193">
        <v>16</v>
      </c>
      <c r="R236" s="193">
        <v>4</v>
      </c>
      <c r="S236" s="218">
        <v>2</v>
      </c>
      <c r="T236" s="615">
        <f>SUM(U237:AB237)</f>
        <v>238</v>
      </c>
      <c r="U236" s="336"/>
      <c r="V236" s="204"/>
      <c r="W236" s="204"/>
      <c r="X236" s="292">
        <v>24</v>
      </c>
      <c r="Y236" s="232">
        <v>8</v>
      </c>
      <c r="Z236" s="204"/>
      <c r="AA236" s="227"/>
      <c r="AB236" s="227"/>
      <c r="AC236" s="285">
        <f t="shared" ref="AC236:AI236" si="349">(U236+U237)/30</f>
        <v>0</v>
      </c>
      <c r="AD236" s="272">
        <f t="shared" si="349"/>
        <v>0</v>
      </c>
      <c r="AE236" s="272">
        <f t="shared" si="349"/>
        <v>0</v>
      </c>
      <c r="AF236" s="272">
        <f t="shared" si="349"/>
        <v>7.4666666666666668</v>
      </c>
      <c r="AG236" s="272">
        <f t="shared" si="349"/>
        <v>1.5333333333333334</v>
      </c>
      <c r="AH236" s="272">
        <f t="shared" si="349"/>
        <v>0</v>
      </c>
      <c r="AI236" s="272">
        <f t="shared" si="349"/>
        <v>0</v>
      </c>
      <c r="AJ236" s="273">
        <f t="shared" si="347"/>
        <v>0</v>
      </c>
      <c r="AK236" s="52" t="b">
        <f>P236+Q236+R236+S236=SUM(U236:AB236)</f>
        <v>1</v>
      </c>
    </row>
    <row r="237" spans="1:43" s="52" customFormat="1" ht="10.5" customHeight="1" x14ac:dyDescent="0.2">
      <c r="A237" s="185"/>
      <c r="B237" s="186"/>
      <c r="C237" s="187"/>
      <c r="D237" s="198"/>
      <c r="E237" s="231"/>
      <c r="F237" s="231"/>
      <c r="G237" s="200"/>
      <c r="H237" s="201"/>
      <c r="I237" s="231"/>
      <c r="J237" s="231"/>
      <c r="K237" s="200"/>
      <c r="L237" s="202"/>
      <c r="M237" s="482"/>
      <c r="N237" s="258"/>
      <c r="O237" s="258"/>
      <c r="P237" s="203"/>
      <c r="Q237" s="203"/>
      <c r="R237" s="203"/>
      <c r="S237" s="218"/>
      <c r="T237" s="408"/>
      <c r="U237" s="194"/>
      <c r="V237" s="204"/>
      <c r="W237" s="204"/>
      <c r="X237" s="225">
        <v>200</v>
      </c>
      <c r="Y237" s="204">
        <v>38</v>
      </c>
      <c r="Z237" s="204"/>
      <c r="AA237" s="217"/>
      <c r="AB237" s="217"/>
      <c r="AC237" s="620"/>
      <c r="AD237" s="621"/>
      <c r="AE237" s="621"/>
      <c r="AF237" s="621"/>
      <c r="AG237" s="621"/>
      <c r="AH237" s="621"/>
      <c r="AI237" s="621"/>
      <c r="AJ237" s="622"/>
    </row>
    <row r="238" spans="1:43" s="52" customFormat="1" ht="10.5" customHeight="1" x14ac:dyDescent="0.2">
      <c r="A238" s="206"/>
      <c r="B238" s="207"/>
      <c r="C238" s="208"/>
      <c r="D238" s="209"/>
      <c r="E238" s="210"/>
      <c r="F238" s="210"/>
      <c r="G238" s="211"/>
      <c r="H238" s="212"/>
      <c r="I238" s="210"/>
      <c r="J238" s="210"/>
      <c r="K238" s="211"/>
      <c r="L238" s="213"/>
      <c r="M238" s="483"/>
      <c r="N238" s="269"/>
      <c r="O238" s="269"/>
      <c r="P238" s="229"/>
      <c r="Q238" s="229"/>
      <c r="R238" s="229"/>
      <c r="S238" s="218"/>
      <c r="T238" s="446"/>
      <c r="U238" s="194"/>
      <c r="V238" s="204"/>
      <c r="W238" s="215"/>
      <c r="X238" s="204"/>
      <c r="Y238" s="215" t="s">
        <v>178</v>
      </c>
      <c r="Z238" s="216"/>
      <c r="AA238" s="217"/>
      <c r="AB238" s="217"/>
      <c r="AC238" s="262"/>
      <c r="AD238" s="263"/>
      <c r="AE238" s="263"/>
      <c r="AF238" s="263"/>
      <c r="AG238" s="263"/>
      <c r="AH238" s="263"/>
      <c r="AI238" s="263"/>
      <c r="AJ238" s="484"/>
    </row>
    <row r="239" spans="1:43" s="52" customFormat="1" ht="10.5" customHeight="1" x14ac:dyDescent="0.2">
      <c r="A239" s="274">
        <f t="shared" ref="A239" si="350">1+A236</f>
        <v>5</v>
      </c>
      <c r="B239" s="296"/>
      <c r="C239" s="187" t="s">
        <v>236</v>
      </c>
      <c r="D239" s="220"/>
      <c r="E239" s="221"/>
      <c r="F239" s="221"/>
      <c r="G239" s="222"/>
      <c r="H239" s="244">
        <v>5</v>
      </c>
      <c r="I239" s="221"/>
      <c r="J239" s="221"/>
      <c r="K239" s="222"/>
      <c r="L239" s="224"/>
      <c r="M239" s="529">
        <f t="shared" ref="M239" si="351">N239/30</f>
        <v>3</v>
      </c>
      <c r="N239" s="259">
        <f>O239+T239</f>
        <v>90</v>
      </c>
      <c r="O239" s="259">
        <f>+P239++Q239+R239+S239</f>
        <v>10</v>
      </c>
      <c r="P239" s="193">
        <v>6</v>
      </c>
      <c r="Q239" s="193"/>
      <c r="R239" s="193">
        <v>2</v>
      </c>
      <c r="S239" s="337">
        <v>2</v>
      </c>
      <c r="T239" s="615">
        <f>SUM(U240:AB240)</f>
        <v>80</v>
      </c>
      <c r="U239" s="238"/>
      <c r="V239" s="238"/>
      <c r="W239" s="338"/>
      <c r="X239" s="339"/>
      <c r="Y239" s="233">
        <v>10</v>
      </c>
      <c r="Z239" s="226"/>
      <c r="AA239" s="227"/>
      <c r="AB239" s="227"/>
      <c r="AC239" s="267">
        <f>(U239+U240)/30</f>
        <v>0</v>
      </c>
      <c r="AD239" s="264">
        <f t="shared" ref="AD239:AJ239" si="352">(V239+V240)/30</f>
        <v>0</v>
      </c>
      <c r="AE239" s="264">
        <f t="shared" si="352"/>
        <v>0</v>
      </c>
      <c r="AF239" s="264">
        <f t="shared" si="352"/>
        <v>0</v>
      </c>
      <c r="AG239" s="264">
        <f t="shared" si="352"/>
        <v>3</v>
      </c>
      <c r="AH239" s="264">
        <f t="shared" si="352"/>
        <v>0</v>
      </c>
      <c r="AI239" s="264">
        <f t="shared" si="352"/>
        <v>0</v>
      </c>
      <c r="AJ239" s="265">
        <f t="shared" si="352"/>
        <v>0</v>
      </c>
      <c r="AK239" s="52" t="b">
        <f>P239+Q239+R239+S239=SUM(U239:AB239)</f>
        <v>1</v>
      </c>
    </row>
    <row r="240" spans="1:43" s="52" customFormat="1" ht="10.5" customHeight="1" x14ac:dyDescent="0.2">
      <c r="A240" s="185"/>
      <c r="B240" s="186"/>
      <c r="C240" s="187"/>
      <c r="D240" s="198"/>
      <c r="E240" s="231"/>
      <c r="F240" s="231"/>
      <c r="G240" s="200"/>
      <c r="H240" s="201"/>
      <c r="I240" s="231"/>
      <c r="J240" s="231"/>
      <c r="K240" s="200"/>
      <c r="L240" s="202"/>
      <c r="M240" s="482"/>
      <c r="N240" s="258"/>
      <c r="O240" s="258"/>
      <c r="P240" s="203"/>
      <c r="Q240" s="203"/>
      <c r="R240" s="203"/>
      <c r="S240" s="340"/>
      <c r="T240" s="408"/>
      <c r="U240" s="238"/>
      <c r="V240" s="238"/>
      <c r="W240" s="338"/>
      <c r="X240" s="339"/>
      <c r="Y240" s="238">
        <v>80</v>
      </c>
      <c r="Z240" s="204"/>
      <c r="AA240" s="217"/>
      <c r="AB240" s="217"/>
      <c r="AC240" s="267"/>
      <c r="AD240" s="264"/>
      <c r="AE240" s="264"/>
      <c r="AF240" s="264"/>
      <c r="AG240" s="264"/>
      <c r="AH240" s="264"/>
      <c r="AI240" s="264"/>
      <c r="AJ240" s="265"/>
    </row>
    <row r="241" spans="1:43" s="52" customFormat="1" ht="10.5" customHeight="1" x14ac:dyDescent="0.2">
      <c r="A241" s="206"/>
      <c r="B241" s="207"/>
      <c r="C241" s="208"/>
      <c r="D241" s="209"/>
      <c r="E241" s="210"/>
      <c r="F241" s="210"/>
      <c r="G241" s="211"/>
      <c r="H241" s="212"/>
      <c r="I241" s="210"/>
      <c r="J241" s="210"/>
      <c r="K241" s="211"/>
      <c r="L241" s="213"/>
      <c r="M241" s="483"/>
      <c r="N241" s="269"/>
      <c r="O241" s="269"/>
      <c r="P241" s="229"/>
      <c r="Q241" s="229"/>
      <c r="R241" s="229"/>
      <c r="S241" s="341"/>
      <c r="T241" s="446"/>
      <c r="U241" s="238"/>
      <c r="V241" s="238"/>
      <c r="W241" s="338"/>
      <c r="X241" s="271"/>
      <c r="Y241" s="215" t="s">
        <v>178</v>
      </c>
      <c r="Z241" s="204"/>
      <c r="AA241" s="217"/>
      <c r="AB241" s="217"/>
      <c r="AC241" s="267"/>
      <c r="AD241" s="264"/>
      <c r="AE241" s="264"/>
      <c r="AF241" s="264"/>
      <c r="AG241" s="264"/>
      <c r="AH241" s="264"/>
      <c r="AI241" s="264"/>
      <c r="AJ241" s="265"/>
    </row>
    <row r="242" spans="1:43" s="52" customFormat="1" ht="10.5" customHeight="1" x14ac:dyDescent="0.2">
      <c r="A242" s="274">
        <f t="shared" ref="A242" si="353">1+A239</f>
        <v>6</v>
      </c>
      <c r="B242" s="296"/>
      <c r="C242" s="187" t="s">
        <v>237</v>
      </c>
      <c r="D242" s="220"/>
      <c r="E242" s="221"/>
      <c r="F242" s="221"/>
      <c r="G242" s="222"/>
      <c r="H242" s="244">
        <v>6</v>
      </c>
      <c r="I242" s="221"/>
      <c r="J242" s="221"/>
      <c r="K242" s="222"/>
      <c r="L242" s="224"/>
      <c r="M242" s="529">
        <f t="shared" ref="M242" si="354">N242/30</f>
        <v>6</v>
      </c>
      <c r="N242" s="259">
        <f t="shared" ref="N242" si="355">O242+T242</f>
        <v>180</v>
      </c>
      <c r="O242" s="362">
        <f t="shared" ref="O242" si="356">P242+Q242+R242+S242</f>
        <v>20</v>
      </c>
      <c r="P242" s="193">
        <v>2</v>
      </c>
      <c r="Q242" s="193">
        <v>10</v>
      </c>
      <c r="R242" s="193">
        <v>6</v>
      </c>
      <c r="S242" s="193">
        <v>2</v>
      </c>
      <c r="T242" s="615">
        <f t="shared" ref="T242" si="357">SUM(U243:AB243)</f>
        <v>160</v>
      </c>
      <c r="U242" s="238"/>
      <c r="V242" s="204"/>
      <c r="W242" s="271"/>
      <c r="X242" s="204"/>
      <c r="Y242" s="225"/>
      <c r="Z242" s="232">
        <v>20</v>
      </c>
      <c r="AA242" s="217"/>
      <c r="AB242" s="217"/>
      <c r="AC242" s="267">
        <f t="shared" ref="AC242:AJ242" si="358">(U242+U243)/30</f>
        <v>0</v>
      </c>
      <c r="AD242" s="264">
        <f t="shared" si="358"/>
        <v>0</v>
      </c>
      <c r="AE242" s="264">
        <f t="shared" si="358"/>
        <v>0</v>
      </c>
      <c r="AF242" s="264">
        <f t="shared" si="358"/>
        <v>0</v>
      </c>
      <c r="AG242" s="264">
        <f t="shared" si="358"/>
        <v>0</v>
      </c>
      <c r="AH242" s="264">
        <f t="shared" si="358"/>
        <v>6</v>
      </c>
      <c r="AI242" s="264">
        <f t="shared" si="358"/>
        <v>0</v>
      </c>
      <c r="AJ242" s="265">
        <f t="shared" si="358"/>
        <v>0</v>
      </c>
      <c r="AK242" s="52" t="b">
        <f>P242+Q242+R242+S242=SUM(U242:AB242)</f>
        <v>1</v>
      </c>
    </row>
    <row r="243" spans="1:43" s="52" customFormat="1" ht="10.5" customHeight="1" x14ac:dyDescent="0.2">
      <c r="A243" s="185"/>
      <c r="B243" s="186"/>
      <c r="C243" s="187"/>
      <c r="D243" s="198"/>
      <c r="E243" s="199"/>
      <c r="F243" s="199"/>
      <c r="G243" s="200"/>
      <c r="H243" s="201"/>
      <c r="I243" s="199"/>
      <c r="J243" s="199"/>
      <c r="K243" s="200"/>
      <c r="L243" s="202"/>
      <c r="M243" s="482"/>
      <c r="N243" s="258"/>
      <c r="O243" s="362"/>
      <c r="P243" s="203"/>
      <c r="Q243" s="203"/>
      <c r="R243" s="203"/>
      <c r="S243" s="203"/>
      <c r="T243" s="408"/>
      <c r="U243" s="238"/>
      <c r="V243" s="271"/>
      <c r="W243" s="271"/>
      <c r="X243" s="271"/>
      <c r="Y243" s="225"/>
      <c r="Z243" s="204">
        <v>160</v>
      </c>
      <c r="AA243" s="217"/>
      <c r="AB243" s="217"/>
      <c r="AC243" s="267"/>
      <c r="AD243" s="264"/>
      <c r="AE243" s="264"/>
      <c r="AF243" s="264"/>
      <c r="AG243" s="264"/>
      <c r="AH243" s="264"/>
      <c r="AI243" s="264"/>
      <c r="AJ243" s="265"/>
    </row>
    <row r="244" spans="1:43" s="52" customFormat="1" ht="10.5" customHeight="1" x14ac:dyDescent="0.2">
      <c r="A244" s="206"/>
      <c r="B244" s="207"/>
      <c r="C244" s="208"/>
      <c r="D244" s="209"/>
      <c r="E244" s="210"/>
      <c r="F244" s="210"/>
      <c r="G244" s="211"/>
      <c r="H244" s="212"/>
      <c r="I244" s="210"/>
      <c r="J244" s="210"/>
      <c r="K244" s="211"/>
      <c r="L244" s="213"/>
      <c r="M244" s="483"/>
      <c r="N244" s="269"/>
      <c r="O244" s="362"/>
      <c r="P244" s="229"/>
      <c r="Q244" s="229"/>
      <c r="R244" s="229"/>
      <c r="S244" s="229"/>
      <c r="T244" s="446"/>
      <c r="U244" s="238"/>
      <c r="V244" s="271"/>
      <c r="W244" s="271"/>
      <c r="X244" s="215"/>
      <c r="Y244" s="216"/>
      <c r="Z244" s="215" t="s">
        <v>178</v>
      </c>
      <c r="AA244" s="217"/>
      <c r="AB244" s="217"/>
      <c r="AC244" s="267"/>
      <c r="AD244" s="264"/>
      <c r="AE244" s="264"/>
      <c r="AF244" s="264"/>
      <c r="AG244" s="264"/>
      <c r="AH244" s="264"/>
      <c r="AI244" s="264"/>
      <c r="AJ244" s="265"/>
    </row>
    <row r="245" spans="1:43" s="52" customFormat="1" ht="10.5" customHeight="1" x14ac:dyDescent="0.2">
      <c r="A245" s="274">
        <f t="shared" ref="A245:A251" si="359">1+A242</f>
        <v>7</v>
      </c>
      <c r="B245" s="296"/>
      <c r="C245" s="187" t="s">
        <v>238</v>
      </c>
      <c r="D245" s="220"/>
      <c r="E245" s="221"/>
      <c r="F245" s="221"/>
      <c r="G245" s="222"/>
      <c r="H245" s="244">
        <v>5</v>
      </c>
      <c r="I245" s="221"/>
      <c r="J245" s="221"/>
      <c r="K245" s="222"/>
      <c r="L245" s="298"/>
      <c r="M245" s="529">
        <f t="shared" ref="M245" si="360">N245/30</f>
        <v>6</v>
      </c>
      <c r="N245" s="259">
        <f t="shared" ref="N245" si="361">O245+T245</f>
        <v>180</v>
      </c>
      <c r="O245" s="259">
        <f t="shared" ref="O245" si="362">P245+Q245+R245+S245</f>
        <v>20</v>
      </c>
      <c r="P245" s="193">
        <v>2</v>
      </c>
      <c r="Q245" s="193">
        <v>10</v>
      </c>
      <c r="R245" s="193">
        <v>6</v>
      </c>
      <c r="S245" s="193">
        <v>2</v>
      </c>
      <c r="T245" s="615">
        <f t="shared" ref="T245" si="363">SUM(U246:AB246)</f>
        <v>160</v>
      </c>
      <c r="U245" s="194"/>
      <c r="V245" s="238"/>
      <c r="W245" s="204"/>
      <c r="X245" s="342"/>
      <c r="Y245" s="232">
        <v>20</v>
      </c>
      <c r="Z245" s="232"/>
      <c r="AA245" s="275"/>
      <c r="AB245" s="275"/>
      <c r="AC245" s="267">
        <f t="shared" ref="AC245" si="364">(U245+U246)/30</f>
        <v>0</v>
      </c>
      <c r="AD245" s="264">
        <f t="shared" ref="AD245" si="365">(V245+V246)/30</f>
        <v>0</v>
      </c>
      <c r="AE245" s="264">
        <f t="shared" ref="AE245" si="366">(W245+W246)/30</f>
        <v>0</v>
      </c>
      <c r="AF245" s="264">
        <f t="shared" ref="AF245" si="367">(X245+X246)/30</f>
        <v>0</v>
      </c>
      <c r="AG245" s="264">
        <f t="shared" ref="AG245" si="368">(Y245+Y246)/30</f>
        <v>6</v>
      </c>
      <c r="AH245" s="264">
        <f t="shared" ref="AH245" si="369">(Z245+Z246)/30</f>
        <v>0</v>
      </c>
      <c r="AI245" s="264">
        <f t="shared" ref="AI245" si="370">(AA245+AA246)/30</f>
        <v>0</v>
      </c>
      <c r="AJ245" s="265">
        <f t="shared" ref="AJ245" si="371">(AB245+AB246)/30</f>
        <v>0</v>
      </c>
      <c r="AK245" s="52" t="b">
        <f>P245+Q245+R245+S245=SUM(U245:AB245)</f>
        <v>1</v>
      </c>
    </row>
    <row r="246" spans="1:43" s="52" customFormat="1" ht="10.5" customHeight="1" x14ac:dyDescent="0.2">
      <c r="A246" s="185"/>
      <c r="B246" s="186"/>
      <c r="C246" s="187"/>
      <c r="D246" s="198"/>
      <c r="E246" s="199"/>
      <c r="F246" s="199"/>
      <c r="G246" s="200"/>
      <c r="H246" s="201"/>
      <c r="I246" s="199"/>
      <c r="J246" s="199"/>
      <c r="K246" s="200"/>
      <c r="L246" s="302"/>
      <c r="M246" s="482"/>
      <c r="N246" s="258"/>
      <c r="O246" s="258"/>
      <c r="P246" s="203"/>
      <c r="Q246" s="203"/>
      <c r="R246" s="203"/>
      <c r="S246" s="203"/>
      <c r="T246" s="408"/>
      <c r="U246" s="194"/>
      <c r="V246" s="238"/>
      <c r="W246" s="204"/>
      <c r="X246" s="342"/>
      <c r="Y246" s="204">
        <v>160</v>
      </c>
      <c r="Z246" s="232"/>
      <c r="AA246" s="275"/>
      <c r="AB246" s="275"/>
      <c r="AC246" s="267"/>
      <c r="AD246" s="264"/>
      <c r="AE246" s="264"/>
      <c r="AF246" s="264"/>
      <c r="AG246" s="264"/>
      <c r="AH246" s="264"/>
      <c r="AI246" s="264"/>
      <c r="AJ246" s="265"/>
    </row>
    <row r="247" spans="1:43" s="52" customFormat="1" ht="10.5" customHeight="1" x14ac:dyDescent="0.2">
      <c r="A247" s="206"/>
      <c r="B247" s="207"/>
      <c r="C247" s="208"/>
      <c r="D247" s="209"/>
      <c r="E247" s="210"/>
      <c r="F247" s="210"/>
      <c r="G247" s="211"/>
      <c r="H247" s="212"/>
      <c r="I247" s="210"/>
      <c r="J247" s="210"/>
      <c r="K247" s="211"/>
      <c r="L247" s="307"/>
      <c r="M247" s="483"/>
      <c r="N247" s="269"/>
      <c r="O247" s="269"/>
      <c r="P247" s="229"/>
      <c r="Q247" s="229"/>
      <c r="R247" s="229"/>
      <c r="S247" s="229"/>
      <c r="T247" s="446"/>
      <c r="U247" s="238"/>
      <c r="V247" s="238"/>
      <c r="W247" s="338"/>
      <c r="X247" s="339"/>
      <c r="Y247" s="215" t="s">
        <v>178</v>
      </c>
      <c r="Z247" s="226"/>
      <c r="AA247" s="227"/>
      <c r="AB247" s="227"/>
      <c r="AC247" s="267"/>
      <c r="AD247" s="264"/>
      <c r="AE247" s="264"/>
      <c r="AF247" s="264"/>
      <c r="AG247" s="264"/>
      <c r="AH247" s="264"/>
      <c r="AI247" s="264"/>
      <c r="AJ247" s="265"/>
    </row>
    <row r="248" spans="1:43" s="52" customFormat="1" ht="10.5" hidden="1" customHeight="1" x14ac:dyDescent="0.2">
      <c r="A248" s="274">
        <f t="shared" si="359"/>
        <v>8</v>
      </c>
      <c r="B248" s="296"/>
      <c r="C248" s="219"/>
      <c r="D248" s="220"/>
      <c r="E248" s="221"/>
      <c r="F248" s="221"/>
      <c r="G248" s="222"/>
      <c r="H248" s="244"/>
      <c r="I248" s="221"/>
      <c r="J248" s="221"/>
      <c r="K248" s="222"/>
      <c r="L248" s="298"/>
      <c r="M248" s="529">
        <f t="shared" ref="M248" si="372">N248/30</f>
        <v>0</v>
      </c>
      <c r="N248" s="259">
        <f t="shared" ref="N248" si="373">O248+T248</f>
        <v>0</v>
      </c>
      <c r="O248" s="259">
        <f t="shared" ref="O248" si="374">P248+Q248+R248+S248</f>
        <v>0</v>
      </c>
      <c r="P248" s="203"/>
      <c r="Q248" s="203"/>
      <c r="R248" s="203"/>
      <c r="S248" s="203"/>
      <c r="T248" s="615">
        <f t="shared" ref="T248" si="375">SUM(U249:AB249)</f>
        <v>0</v>
      </c>
      <c r="U248" s="238"/>
      <c r="V248" s="238"/>
      <c r="W248" s="338"/>
      <c r="X248" s="339"/>
      <c r="Y248" s="225"/>
      <c r="Z248" s="204"/>
      <c r="AA248" s="217"/>
      <c r="AB248" s="217"/>
      <c r="AC248" s="267">
        <f t="shared" ref="AC248" si="376">(U248+U249)/30</f>
        <v>0</v>
      </c>
      <c r="AD248" s="264">
        <f t="shared" ref="AD248" si="377">(V248+V249)/30</f>
        <v>0</v>
      </c>
      <c r="AE248" s="264">
        <f t="shared" ref="AE248" si="378">(W248+W249)/30</f>
        <v>0</v>
      </c>
      <c r="AF248" s="264">
        <f t="shared" ref="AF248" si="379">(X248+X249)/30</f>
        <v>0</v>
      </c>
      <c r="AG248" s="264">
        <f t="shared" ref="AG248" si="380">(Y248+Y249)/30</f>
        <v>0</v>
      </c>
      <c r="AH248" s="264">
        <f t="shared" ref="AH248" si="381">(Z248+Z249)/30</f>
        <v>0</v>
      </c>
      <c r="AI248" s="264">
        <f t="shared" ref="AI248" si="382">(AA248+AA249)/30</f>
        <v>0</v>
      </c>
      <c r="AJ248" s="265">
        <f t="shared" ref="AJ248" si="383">(AB248+AB249)/30</f>
        <v>0</v>
      </c>
      <c r="AK248" s="52" t="b">
        <f>P248+Q248+R248+S248=SUM(U248:AB248)</f>
        <v>1</v>
      </c>
    </row>
    <row r="249" spans="1:43" s="52" customFormat="1" ht="10.5" hidden="1" customHeight="1" x14ac:dyDescent="0.2">
      <c r="A249" s="185"/>
      <c r="B249" s="186"/>
      <c r="C249" s="187"/>
      <c r="D249" s="198"/>
      <c r="E249" s="199"/>
      <c r="F249" s="199"/>
      <c r="G249" s="200"/>
      <c r="H249" s="201"/>
      <c r="I249" s="199"/>
      <c r="J249" s="199"/>
      <c r="K249" s="200"/>
      <c r="L249" s="302"/>
      <c r="M249" s="482"/>
      <c r="N249" s="258"/>
      <c r="O249" s="258"/>
      <c r="P249" s="203"/>
      <c r="Q249" s="203"/>
      <c r="R249" s="203"/>
      <c r="S249" s="203"/>
      <c r="T249" s="408"/>
      <c r="U249" s="238"/>
      <c r="V249" s="238"/>
      <c r="W249" s="338"/>
      <c r="X249" s="339"/>
      <c r="Y249" s="225"/>
      <c r="Z249" s="226"/>
      <c r="AA249" s="227"/>
      <c r="AB249" s="227"/>
      <c r="AC249" s="267"/>
      <c r="AD249" s="264"/>
      <c r="AE249" s="264"/>
      <c r="AF249" s="264"/>
      <c r="AG249" s="264"/>
      <c r="AH249" s="264"/>
      <c r="AI249" s="264"/>
      <c r="AJ249" s="265"/>
    </row>
    <row r="250" spans="1:43" s="52" customFormat="1" ht="10.5" hidden="1" customHeight="1" x14ac:dyDescent="0.2">
      <c r="A250" s="206"/>
      <c r="B250" s="207"/>
      <c r="C250" s="208"/>
      <c r="D250" s="209"/>
      <c r="E250" s="210"/>
      <c r="F250" s="210"/>
      <c r="G250" s="211"/>
      <c r="H250" s="212"/>
      <c r="I250" s="210"/>
      <c r="J250" s="210"/>
      <c r="K250" s="211"/>
      <c r="L250" s="307"/>
      <c r="M250" s="483"/>
      <c r="N250" s="269"/>
      <c r="O250" s="269"/>
      <c r="P250" s="229"/>
      <c r="Q250" s="229"/>
      <c r="R250" s="229"/>
      <c r="S250" s="229"/>
      <c r="T250" s="446"/>
      <c r="U250" s="238"/>
      <c r="V250" s="238"/>
      <c r="W250" s="338"/>
      <c r="X250" s="339"/>
      <c r="Y250" s="225"/>
      <c r="Z250" s="204"/>
      <c r="AA250" s="217"/>
      <c r="AB250" s="217"/>
      <c r="AC250" s="267"/>
      <c r="AD250" s="264"/>
      <c r="AE250" s="264"/>
      <c r="AF250" s="264"/>
      <c r="AG250" s="264"/>
      <c r="AH250" s="264"/>
      <c r="AI250" s="264"/>
      <c r="AJ250" s="265"/>
    </row>
    <row r="251" spans="1:43" s="52" customFormat="1" ht="10.5" hidden="1" customHeight="1" x14ac:dyDescent="0.2">
      <c r="A251" s="274">
        <f t="shared" si="359"/>
        <v>9</v>
      </c>
      <c r="B251" s="296"/>
      <c r="C251" s="187"/>
      <c r="D251" s="220"/>
      <c r="E251" s="221"/>
      <c r="F251" s="221"/>
      <c r="G251" s="222"/>
      <c r="H251" s="244"/>
      <c r="I251" s="221"/>
      <c r="J251" s="221"/>
      <c r="K251" s="222"/>
      <c r="L251" s="298"/>
      <c r="M251" s="529">
        <f t="shared" ref="M251" si="384">N251/30</f>
        <v>0</v>
      </c>
      <c r="N251" s="259">
        <f t="shared" ref="N251" si="385">O251+T251</f>
        <v>0</v>
      </c>
      <c r="O251" s="259">
        <f t="shared" ref="O251" si="386">P251+Q251+R251+S251</f>
        <v>0</v>
      </c>
      <c r="P251" s="203"/>
      <c r="Q251" s="203"/>
      <c r="R251" s="203"/>
      <c r="S251" s="203"/>
      <c r="T251" s="615">
        <f t="shared" ref="T251" si="387">SUM(U252:AB252)</f>
        <v>0</v>
      </c>
      <c r="U251" s="238"/>
      <c r="V251" s="238"/>
      <c r="W251" s="338"/>
      <c r="X251" s="339"/>
      <c r="Y251" s="225"/>
      <c r="Z251" s="226"/>
      <c r="AA251" s="227"/>
      <c r="AB251" s="227"/>
      <c r="AC251" s="267">
        <f t="shared" ref="AC251:AJ251" si="388">(U251+U252)/30</f>
        <v>0</v>
      </c>
      <c r="AD251" s="264">
        <f t="shared" si="388"/>
        <v>0</v>
      </c>
      <c r="AE251" s="264">
        <f t="shared" si="388"/>
        <v>0</v>
      </c>
      <c r="AF251" s="264">
        <f t="shared" si="388"/>
        <v>0</v>
      </c>
      <c r="AG251" s="264">
        <f t="shared" si="388"/>
        <v>0</v>
      </c>
      <c r="AH251" s="264">
        <f t="shared" si="388"/>
        <v>0</v>
      </c>
      <c r="AI251" s="264">
        <f t="shared" si="388"/>
        <v>0</v>
      </c>
      <c r="AJ251" s="265">
        <f t="shared" si="388"/>
        <v>0</v>
      </c>
      <c r="AK251" s="52" t="b">
        <f>P251+Q251+R251+S251=SUM(U251:AB251)</f>
        <v>1</v>
      </c>
    </row>
    <row r="252" spans="1:43" s="52" customFormat="1" ht="10.5" hidden="1" customHeight="1" x14ac:dyDescent="0.2">
      <c r="A252" s="185"/>
      <c r="B252" s="186"/>
      <c r="C252" s="187"/>
      <c r="D252" s="198"/>
      <c r="E252" s="199"/>
      <c r="F252" s="199"/>
      <c r="G252" s="200"/>
      <c r="H252" s="201"/>
      <c r="I252" s="199"/>
      <c r="J252" s="199"/>
      <c r="K252" s="200"/>
      <c r="L252" s="302"/>
      <c r="M252" s="482"/>
      <c r="N252" s="258"/>
      <c r="O252" s="258"/>
      <c r="P252" s="203"/>
      <c r="Q252" s="203"/>
      <c r="R252" s="203"/>
      <c r="S252" s="203"/>
      <c r="T252" s="408"/>
      <c r="U252" s="238"/>
      <c r="V252" s="238"/>
      <c r="W252" s="338"/>
      <c r="X252" s="339"/>
      <c r="Y252" s="225"/>
      <c r="Z252" s="204"/>
      <c r="AA252" s="217"/>
      <c r="AB252" s="217"/>
      <c r="AC252" s="267"/>
      <c r="AD252" s="264"/>
      <c r="AE252" s="264"/>
      <c r="AF252" s="264"/>
      <c r="AG252" s="264"/>
      <c r="AH252" s="264"/>
      <c r="AI252" s="264"/>
      <c r="AJ252" s="265"/>
    </row>
    <row r="253" spans="1:43" s="52" customFormat="1" ht="10.5" hidden="1" customHeight="1" thickBot="1" x14ac:dyDescent="0.25">
      <c r="A253" s="206"/>
      <c r="B253" s="207"/>
      <c r="C253" s="343"/>
      <c r="D253" s="198"/>
      <c r="E253" s="199"/>
      <c r="F253" s="199"/>
      <c r="G253" s="200"/>
      <c r="H253" s="201"/>
      <c r="I253" s="199"/>
      <c r="J253" s="199"/>
      <c r="K253" s="200"/>
      <c r="L253" s="302"/>
      <c r="M253" s="483"/>
      <c r="N253" s="269"/>
      <c r="O253" s="269"/>
      <c r="P253" s="229"/>
      <c r="Q253" s="229"/>
      <c r="R253" s="229"/>
      <c r="S253" s="229"/>
      <c r="T253" s="446"/>
      <c r="U253" s="238"/>
      <c r="V253" s="238"/>
      <c r="W253" s="338"/>
      <c r="X253" s="339"/>
      <c r="Y253" s="225"/>
      <c r="Z253" s="226"/>
      <c r="AA253" s="227"/>
      <c r="AB253" s="227"/>
      <c r="AC253" s="267"/>
      <c r="AD253" s="264"/>
      <c r="AE253" s="264"/>
      <c r="AF253" s="264"/>
      <c r="AG253" s="264"/>
      <c r="AH253" s="264"/>
      <c r="AI253" s="264"/>
      <c r="AJ253" s="265"/>
    </row>
    <row r="254" spans="1:43" s="54" customFormat="1" ht="10.5" customHeight="1" x14ac:dyDescent="0.2">
      <c r="A254" s="295">
        <v>8</v>
      </c>
      <c r="B254" s="296"/>
      <c r="C254" s="187" t="s">
        <v>239</v>
      </c>
      <c r="D254" s="220"/>
      <c r="E254" s="221"/>
      <c r="F254" s="221"/>
      <c r="G254" s="222"/>
      <c r="H254" s="244">
        <v>5</v>
      </c>
      <c r="I254" s="221"/>
      <c r="J254" s="221"/>
      <c r="K254" s="222"/>
      <c r="L254" s="298"/>
      <c r="M254" s="529">
        <f t="shared" ref="M254" si="389">N254/30</f>
        <v>6</v>
      </c>
      <c r="N254" s="259">
        <f t="shared" ref="N254" si="390">O254+T254</f>
        <v>180</v>
      </c>
      <c r="O254" s="259">
        <f t="shared" ref="O254" si="391">P254+Q254+R254+S254</f>
        <v>20</v>
      </c>
      <c r="P254" s="193">
        <v>2</v>
      </c>
      <c r="Q254" s="193">
        <v>10</v>
      </c>
      <c r="R254" s="193">
        <v>6</v>
      </c>
      <c r="S254" s="193">
        <v>2</v>
      </c>
      <c r="T254" s="615">
        <f t="shared" ref="T254" si="392">SUM(U255:AB255)</f>
        <v>160</v>
      </c>
      <c r="U254" s="238"/>
      <c r="V254" s="238"/>
      <c r="W254" s="338"/>
      <c r="X254" s="339"/>
      <c r="Y254" s="232">
        <v>20</v>
      </c>
      <c r="Z254" s="204"/>
      <c r="AA254" s="217"/>
      <c r="AB254" s="217"/>
      <c r="AC254" s="267">
        <f t="shared" ref="AC254:AJ254" si="393">(U254+U255)/30</f>
        <v>0</v>
      </c>
      <c r="AD254" s="264">
        <f t="shared" si="393"/>
        <v>0</v>
      </c>
      <c r="AE254" s="264">
        <f t="shared" si="393"/>
        <v>0</v>
      </c>
      <c r="AF254" s="264">
        <f t="shared" si="393"/>
        <v>0</v>
      </c>
      <c r="AG254" s="264">
        <f t="shared" si="393"/>
        <v>6</v>
      </c>
      <c r="AH254" s="264">
        <f t="shared" si="393"/>
        <v>0</v>
      </c>
      <c r="AI254" s="264">
        <f t="shared" si="393"/>
        <v>0</v>
      </c>
      <c r="AJ254" s="265">
        <f t="shared" si="393"/>
        <v>0</v>
      </c>
      <c r="AK254" s="52" t="b">
        <f>P254+Q254+R254+S254=SUM(U254:AB254)</f>
        <v>1</v>
      </c>
      <c r="AL254" s="53"/>
      <c r="AM254" s="53"/>
      <c r="AN254" s="53"/>
      <c r="AO254" s="53"/>
      <c r="AP254" s="53"/>
      <c r="AQ254" s="53"/>
    </row>
    <row r="255" spans="1:43" s="54" customFormat="1" ht="10.5" customHeight="1" x14ac:dyDescent="0.25">
      <c r="A255" s="301"/>
      <c r="B255" s="186"/>
      <c r="C255" s="187"/>
      <c r="D255" s="198"/>
      <c r="E255" s="231"/>
      <c r="F255" s="231"/>
      <c r="G255" s="200"/>
      <c r="H255" s="201"/>
      <c r="I255" s="231"/>
      <c r="J255" s="231"/>
      <c r="K255" s="200"/>
      <c r="L255" s="302"/>
      <c r="M255" s="482"/>
      <c r="N255" s="258"/>
      <c r="O255" s="258"/>
      <c r="P255" s="203"/>
      <c r="Q255" s="203"/>
      <c r="R255" s="203"/>
      <c r="S255" s="203"/>
      <c r="T255" s="408"/>
      <c r="U255" s="318"/>
      <c r="V255" s="225"/>
      <c r="W255" s="225"/>
      <c r="X255" s="225"/>
      <c r="Y255" s="204">
        <v>160</v>
      </c>
      <c r="Z255" s="225"/>
      <c r="AA255" s="304"/>
      <c r="AB255" s="344"/>
      <c r="AC255" s="267"/>
      <c r="AD255" s="264"/>
      <c r="AE255" s="264"/>
      <c r="AF255" s="264"/>
      <c r="AG255" s="264"/>
      <c r="AH255" s="264"/>
      <c r="AI255" s="264"/>
      <c r="AJ255" s="265"/>
      <c r="AK255" s="53"/>
      <c r="AL255" s="53"/>
      <c r="AM255" s="53"/>
      <c r="AN255" s="53"/>
      <c r="AO255" s="53"/>
      <c r="AP255" s="53"/>
      <c r="AQ255" s="53"/>
    </row>
    <row r="256" spans="1:43" s="54" customFormat="1" ht="10.5" customHeight="1" x14ac:dyDescent="0.25">
      <c r="A256" s="305"/>
      <c r="B256" s="207"/>
      <c r="C256" s="208"/>
      <c r="D256" s="209"/>
      <c r="E256" s="210"/>
      <c r="F256" s="210"/>
      <c r="G256" s="211"/>
      <c r="H256" s="212"/>
      <c r="I256" s="210"/>
      <c r="J256" s="210"/>
      <c r="K256" s="211"/>
      <c r="L256" s="307"/>
      <c r="M256" s="483"/>
      <c r="N256" s="269"/>
      <c r="O256" s="269"/>
      <c r="P256" s="229"/>
      <c r="Q256" s="229"/>
      <c r="R256" s="229"/>
      <c r="S256" s="229"/>
      <c r="T256" s="446"/>
      <c r="U256" s="318"/>
      <c r="V256" s="225"/>
      <c r="W256" s="225"/>
      <c r="X256" s="215"/>
      <c r="Y256" s="215" t="s">
        <v>178</v>
      </c>
      <c r="Z256" s="215"/>
      <c r="AA256" s="304"/>
      <c r="AB256" s="344"/>
      <c r="AC256" s="267"/>
      <c r="AD256" s="264"/>
      <c r="AE256" s="264"/>
      <c r="AF256" s="264"/>
      <c r="AG256" s="264"/>
      <c r="AH256" s="264"/>
      <c r="AI256" s="264"/>
      <c r="AJ256" s="265"/>
      <c r="AK256" s="53"/>
      <c r="AL256" s="53"/>
      <c r="AM256" s="53"/>
      <c r="AN256" s="53"/>
      <c r="AO256" s="53"/>
      <c r="AP256" s="53"/>
      <c r="AQ256" s="53"/>
    </row>
    <row r="257" spans="1:43" s="65" customFormat="1" ht="10.5" customHeight="1" x14ac:dyDescent="0.25">
      <c r="A257" s="345">
        <f>1+A254</f>
        <v>9</v>
      </c>
      <c r="B257" s="346"/>
      <c r="C257" s="187" t="s">
        <v>240</v>
      </c>
      <c r="D257" s="220"/>
      <c r="E257" s="221"/>
      <c r="F257" s="221"/>
      <c r="G257" s="222"/>
      <c r="H257" s="347"/>
      <c r="I257" s="348"/>
      <c r="J257" s="348"/>
      <c r="K257" s="349"/>
      <c r="L257" s="298"/>
      <c r="M257" s="360">
        <f t="shared" ref="M257" si="394">N257/30</f>
        <v>6</v>
      </c>
      <c r="N257" s="361">
        <f t="shared" ref="N257" si="395">O257+T257</f>
        <v>180</v>
      </c>
      <c r="O257" s="362">
        <f t="shared" ref="O257" si="396">P257+Q257+R257+S257</f>
        <v>20</v>
      </c>
      <c r="P257" s="193">
        <v>2</v>
      </c>
      <c r="Q257" s="193">
        <v>10</v>
      </c>
      <c r="R257" s="193">
        <v>6</v>
      </c>
      <c r="S257" s="193">
        <v>2</v>
      </c>
      <c r="T257" s="363">
        <f t="shared" ref="T257" si="397">SUM(U258:AB258)</f>
        <v>160</v>
      </c>
      <c r="U257" s="318"/>
      <c r="V257" s="225"/>
      <c r="W257" s="225"/>
      <c r="X257" s="225"/>
      <c r="Y257" s="225"/>
      <c r="Z257" s="232">
        <v>20</v>
      </c>
      <c r="AA257" s="225"/>
      <c r="AB257" s="344"/>
      <c r="AC257" s="267">
        <f t="shared" ref="AC257" si="398">(U257+U258)/30</f>
        <v>0</v>
      </c>
      <c r="AD257" s="264">
        <f t="shared" ref="AD257" si="399">(V257+V258)/30</f>
        <v>0</v>
      </c>
      <c r="AE257" s="264">
        <f t="shared" ref="AE257" si="400">(W257+W258)/30</f>
        <v>0</v>
      </c>
      <c r="AF257" s="264">
        <f t="shared" ref="AF257" si="401">(X257+X258)/30</f>
        <v>0</v>
      </c>
      <c r="AG257" s="264">
        <f t="shared" ref="AG257" si="402">(Y257+Y258)/30</f>
        <v>0</v>
      </c>
      <c r="AH257" s="264">
        <f t="shared" ref="AH257" si="403">(Z257+Z258)/30</f>
        <v>6</v>
      </c>
      <c r="AI257" s="264">
        <f t="shared" ref="AI257" si="404">(AA257+AA258)/30</f>
        <v>0</v>
      </c>
      <c r="AJ257" s="265">
        <f t="shared" ref="AJ257" si="405">(AB257+AB258)/30</f>
        <v>0</v>
      </c>
      <c r="AK257" s="64" t="b">
        <f>P257+Q257+R257+S257=SUM(U257:AB257)</f>
        <v>1</v>
      </c>
      <c r="AL257" s="64"/>
      <c r="AM257" s="64"/>
      <c r="AN257" s="64"/>
      <c r="AO257" s="64"/>
      <c r="AP257" s="64"/>
      <c r="AQ257" s="64"/>
    </row>
    <row r="258" spans="1:43" s="65" customFormat="1" ht="10.5" customHeight="1" x14ac:dyDescent="0.25">
      <c r="A258" s="350"/>
      <c r="B258" s="346"/>
      <c r="C258" s="187"/>
      <c r="D258" s="198"/>
      <c r="E258" s="231"/>
      <c r="F258" s="231"/>
      <c r="G258" s="200"/>
      <c r="H258" s="351">
        <v>6</v>
      </c>
      <c r="I258" s="352"/>
      <c r="J258" s="352"/>
      <c r="K258" s="353"/>
      <c r="L258" s="302"/>
      <c r="M258" s="367"/>
      <c r="N258" s="368"/>
      <c r="O258" s="362"/>
      <c r="P258" s="203"/>
      <c r="Q258" s="203"/>
      <c r="R258" s="203"/>
      <c r="S258" s="203"/>
      <c r="T258" s="369"/>
      <c r="U258" s="318"/>
      <c r="V258" s="225"/>
      <c r="W258" s="225"/>
      <c r="X258" s="225"/>
      <c r="Y258" s="225"/>
      <c r="Z258" s="204">
        <v>160</v>
      </c>
      <c r="AA258" s="225"/>
      <c r="AB258" s="344"/>
      <c r="AC258" s="267"/>
      <c r="AD258" s="264"/>
      <c r="AE258" s="264"/>
      <c r="AF258" s="264"/>
      <c r="AG258" s="264"/>
      <c r="AH258" s="264"/>
      <c r="AI258" s="264"/>
      <c r="AJ258" s="265"/>
      <c r="AK258" s="64"/>
      <c r="AL258" s="64"/>
      <c r="AM258" s="64"/>
      <c r="AN258" s="64"/>
      <c r="AO258" s="64"/>
      <c r="AP258" s="64"/>
      <c r="AQ258" s="64"/>
    </row>
    <row r="259" spans="1:43" s="65" customFormat="1" ht="10.5" customHeight="1" x14ac:dyDescent="0.25">
      <c r="A259" s="354"/>
      <c r="B259" s="355"/>
      <c r="C259" s="208"/>
      <c r="D259" s="209"/>
      <c r="E259" s="210"/>
      <c r="F259" s="210"/>
      <c r="G259" s="211"/>
      <c r="H259" s="356"/>
      <c r="I259" s="357"/>
      <c r="J259" s="357"/>
      <c r="K259" s="358"/>
      <c r="L259" s="307"/>
      <c r="M259" s="374"/>
      <c r="N259" s="375"/>
      <c r="O259" s="362"/>
      <c r="P259" s="229"/>
      <c r="Q259" s="229"/>
      <c r="R259" s="229"/>
      <c r="S259" s="229"/>
      <c r="T259" s="376"/>
      <c r="U259" s="214"/>
      <c r="V259" s="215"/>
      <c r="W259" s="215"/>
      <c r="X259" s="216"/>
      <c r="Y259" s="215"/>
      <c r="Z259" s="215" t="s">
        <v>178</v>
      </c>
      <c r="AA259" s="261"/>
      <c r="AB259" s="253"/>
      <c r="AC259" s="267"/>
      <c r="AD259" s="264"/>
      <c r="AE259" s="264"/>
      <c r="AF259" s="264"/>
      <c r="AG259" s="264"/>
      <c r="AH259" s="264"/>
      <c r="AI259" s="264"/>
      <c r="AJ259" s="265"/>
      <c r="AK259" s="64"/>
      <c r="AL259" s="64"/>
      <c r="AM259" s="64"/>
      <c r="AN259" s="64"/>
      <c r="AO259" s="64"/>
      <c r="AP259" s="64"/>
      <c r="AQ259" s="64"/>
    </row>
    <row r="260" spans="1:43" s="59" customFormat="1" ht="10.5" customHeight="1" x14ac:dyDescent="0.2">
      <c r="A260" s="309">
        <f>1+A257</f>
        <v>10</v>
      </c>
      <c r="B260" s="278"/>
      <c r="C260" s="187" t="s">
        <v>241</v>
      </c>
      <c r="D260" s="220"/>
      <c r="E260" s="221"/>
      <c r="F260" s="221"/>
      <c r="G260" s="222"/>
      <c r="H260" s="244">
        <v>6</v>
      </c>
      <c r="I260" s="221"/>
      <c r="J260" s="221"/>
      <c r="K260" s="222"/>
      <c r="L260" s="298"/>
      <c r="M260" s="529">
        <f>N260/30</f>
        <v>6</v>
      </c>
      <c r="N260" s="259">
        <f>O260+T260</f>
        <v>180</v>
      </c>
      <c r="O260" s="259">
        <f t="shared" ref="O260" si="406">P260+Q260+R260+S260</f>
        <v>20</v>
      </c>
      <c r="P260" s="193">
        <v>2</v>
      </c>
      <c r="Q260" s="193">
        <v>10</v>
      </c>
      <c r="R260" s="193">
        <v>6</v>
      </c>
      <c r="S260" s="193">
        <v>2</v>
      </c>
      <c r="T260" s="615">
        <f>SUM(U261:AB261)</f>
        <v>160</v>
      </c>
      <c r="U260" s="317"/>
      <c r="V260" s="225"/>
      <c r="W260" s="225"/>
      <c r="X260" s="225"/>
      <c r="Y260" s="225"/>
      <c r="Z260" s="232">
        <v>20</v>
      </c>
      <c r="AA260" s="304"/>
      <c r="AB260" s="344"/>
      <c r="AC260" s="267">
        <f t="shared" ref="AC260:AJ260" si="407">(U260+U261)/30</f>
        <v>0</v>
      </c>
      <c r="AD260" s="264">
        <f t="shared" si="407"/>
        <v>0</v>
      </c>
      <c r="AE260" s="264">
        <f t="shared" si="407"/>
        <v>0</v>
      </c>
      <c r="AF260" s="264">
        <f t="shared" si="407"/>
        <v>0</v>
      </c>
      <c r="AG260" s="264">
        <f t="shared" si="407"/>
        <v>0</v>
      </c>
      <c r="AH260" s="264">
        <f t="shared" si="407"/>
        <v>6</v>
      </c>
      <c r="AI260" s="264">
        <f t="shared" si="407"/>
        <v>0</v>
      </c>
      <c r="AJ260" s="265">
        <f t="shared" si="407"/>
        <v>0</v>
      </c>
      <c r="AK260" s="50" t="b">
        <f>P260+Q260+R260+S260=SUM(U260:AB260)</f>
        <v>1</v>
      </c>
      <c r="AL260" s="58"/>
      <c r="AM260" s="58"/>
      <c r="AN260" s="58"/>
      <c r="AO260" s="58"/>
      <c r="AP260" s="58"/>
      <c r="AQ260" s="58"/>
    </row>
    <row r="261" spans="1:43" s="59" customFormat="1" ht="10.5" customHeight="1" x14ac:dyDescent="0.25">
      <c r="A261" s="309"/>
      <c r="B261" s="278"/>
      <c r="C261" s="187"/>
      <c r="D261" s="198"/>
      <c r="E261" s="231"/>
      <c r="F261" s="231"/>
      <c r="G261" s="200"/>
      <c r="H261" s="201"/>
      <c r="I261" s="231"/>
      <c r="J261" s="231"/>
      <c r="K261" s="200"/>
      <c r="L261" s="302"/>
      <c r="M261" s="482"/>
      <c r="N261" s="258"/>
      <c r="O261" s="258"/>
      <c r="P261" s="203"/>
      <c r="Q261" s="203"/>
      <c r="R261" s="203"/>
      <c r="S261" s="203"/>
      <c r="T261" s="408"/>
      <c r="U261" s="318"/>
      <c r="V261" s="225"/>
      <c r="W261" s="225"/>
      <c r="X261" s="225"/>
      <c r="Y261" s="225"/>
      <c r="Z261" s="204">
        <v>160</v>
      </c>
      <c r="AA261" s="304"/>
      <c r="AB261" s="344"/>
      <c r="AC261" s="267"/>
      <c r="AD261" s="264"/>
      <c r="AE261" s="264"/>
      <c r="AF261" s="264"/>
      <c r="AG261" s="264"/>
      <c r="AH261" s="264"/>
      <c r="AI261" s="264"/>
      <c r="AJ261" s="265"/>
      <c r="AK261" s="58"/>
      <c r="AL261" s="58"/>
      <c r="AM261" s="58"/>
      <c r="AN261" s="58"/>
      <c r="AO261" s="58"/>
      <c r="AP261" s="58"/>
      <c r="AQ261" s="58"/>
    </row>
    <row r="262" spans="1:43" s="59" customFormat="1" ht="10.5" customHeight="1" thickBot="1" x14ac:dyDescent="0.3">
      <c r="A262" s="310"/>
      <c r="B262" s="279"/>
      <c r="C262" s="208"/>
      <c r="D262" s="209"/>
      <c r="E262" s="210"/>
      <c r="F262" s="210"/>
      <c r="G262" s="211"/>
      <c r="H262" s="212"/>
      <c r="I262" s="210"/>
      <c r="J262" s="210"/>
      <c r="K262" s="211"/>
      <c r="L262" s="307"/>
      <c r="M262" s="483"/>
      <c r="N262" s="269"/>
      <c r="O262" s="269"/>
      <c r="P262" s="229"/>
      <c r="Q262" s="229"/>
      <c r="R262" s="229"/>
      <c r="S262" s="229"/>
      <c r="T262" s="446"/>
      <c r="U262" s="318"/>
      <c r="V262" s="225"/>
      <c r="W262" s="225"/>
      <c r="X262" s="225"/>
      <c r="Y262" s="225"/>
      <c r="Z262" s="215" t="s">
        <v>178</v>
      </c>
      <c r="AA262" s="261"/>
      <c r="AB262" s="215"/>
      <c r="AC262" s="267"/>
      <c r="AD262" s="264"/>
      <c r="AE262" s="264"/>
      <c r="AF262" s="264"/>
      <c r="AG262" s="264"/>
      <c r="AH262" s="264"/>
      <c r="AI262" s="264"/>
      <c r="AJ262" s="265"/>
      <c r="AK262" s="58"/>
      <c r="AL262" s="58"/>
      <c r="AM262" s="58"/>
      <c r="AN262" s="58"/>
      <c r="AO262" s="58"/>
      <c r="AP262" s="58"/>
      <c r="AQ262" s="58"/>
    </row>
    <row r="263" spans="1:43" s="59" customFormat="1" ht="10.5" hidden="1" customHeight="1" x14ac:dyDescent="0.25">
      <c r="A263" s="295">
        <f>1+A260</f>
        <v>11</v>
      </c>
      <c r="B263" s="278"/>
      <c r="C263" s="359"/>
      <c r="D263" s="220"/>
      <c r="E263" s="348"/>
      <c r="F263" s="348"/>
      <c r="G263" s="349"/>
      <c r="H263" s="244"/>
      <c r="I263" s="348"/>
      <c r="J263" s="348"/>
      <c r="K263" s="349"/>
      <c r="L263" s="326"/>
      <c r="M263" s="360">
        <f>N263/30</f>
        <v>0</v>
      </c>
      <c r="N263" s="361">
        <f>O263+T263</f>
        <v>0</v>
      </c>
      <c r="O263" s="362">
        <f t="shared" ref="O263" si="408">P263+Q263+R263+S263</f>
        <v>0</v>
      </c>
      <c r="P263" s="193"/>
      <c r="Q263" s="193"/>
      <c r="R263" s="193"/>
      <c r="S263" s="337"/>
      <c r="T263" s="363">
        <f>SUM(U264:AB264)</f>
        <v>0</v>
      </c>
      <c r="U263" s="317"/>
      <c r="V263" s="225"/>
      <c r="W263" s="364"/>
      <c r="X263" s="364"/>
      <c r="Y263" s="364"/>
      <c r="Z263" s="233"/>
      <c r="AA263" s="364"/>
      <c r="AB263" s="365"/>
      <c r="AC263" s="267">
        <f t="shared" ref="AC263" si="409">(U263+U264)/30</f>
        <v>0</v>
      </c>
      <c r="AD263" s="264">
        <f t="shared" ref="AD263" si="410">(V263+V264)/30</f>
        <v>0</v>
      </c>
      <c r="AE263" s="264">
        <f t="shared" ref="AE263" si="411">(W263+W264)/30</f>
        <v>0</v>
      </c>
      <c r="AF263" s="264">
        <f t="shared" ref="AF263" si="412">(X263+X264)/30</f>
        <v>0</v>
      </c>
      <c r="AG263" s="264">
        <f t="shared" ref="AG263" si="413">(Y263+Y264)/30</f>
        <v>0</v>
      </c>
      <c r="AH263" s="264">
        <f t="shared" ref="AH263" si="414">(Z263+Z264)/30</f>
        <v>0</v>
      </c>
      <c r="AI263" s="264">
        <f t="shared" ref="AI263" si="415">(AA263+AA264)/30</f>
        <v>0</v>
      </c>
      <c r="AJ263" s="265">
        <f t="shared" ref="AJ263" si="416">(AB263+AB264)/30</f>
        <v>0</v>
      </c>
      <c r="AK263" s="58" t="b">
        <f>P263+Q263+R263+S263=SUM(U263:AB263)</f>
        <v>1</v>
      </c>
      <c r="AL263" s="58"/>
      <c r="AM263" s="58"/>
      <c r="AN263" s="58"/>
      <c r="AO263" s="58"/>
      <c r="AP263" s="58"/>
      <c r="AQ263" s="58"/>
    </row>
    <row r="264" spans="1:43" s="59" customFormat="1" ht="10.5" hidden="1" customHeight="1" x14ac:dyDescent="0.25">
      <c r="A264" s="301"/>
      <c r="B264" s="278"/>
      <c r="C264" s="297"/>
      <c r="D264" s="198"/>
      <c r="E264" s="366"/>
      <c r="F264" s="366"/>
      <c r="G264" s="353"/>
      <c r="H264" s="201"/>
      <c r="I264" s="366"/>
      <c r="J264" s="366"/>
      <c r="K264" s="353"/>
      <c r="L264" s="329"/>
      <c r="M264" s="367"/>
      <c r="N264" s="368"/>
      <c r="O264" s="362"/>
      <c r="P264" s="203"/>
      <c r="Q264" s="203"/>
      <c r="R264" s="203"/>
      <c r="S264" s="340"/>
      <c r="T264" s="369"/>
      <c r="U264" s="370"/>
      <c r="V264" s="292"/>
      <c r="W264" s="371"/>
      <c r="X264" s="371"/>
      <c r="Y264" s="371"/>
      <c r="Z264" s="238"/>
      <c r="AA264" s="371"/>
      <c r="AB264" s="372"/>
      <c r="AC264" s="267"/>
      <c r="AD264" s="264"/>
      <c r="AE264" s="264"/>
      <c r="AF264" s="264"/>
      <c r="AG264" s="264"/>
      <c r="AH264" s="264"/>
      <c r="AI264" s="264"/>
      <c r="AJ264" s="265"/>
      <c r="AK264" s="58"/>
      <c r="AL264" s="58"/>
      <c r="AM264" s="58"/>
      <c r="AN264" s="58"/>
      <c r="AO264" s="58"/>
      <c r="AP264" s="58"/>
      <c r="AQ264" s="58"/>
    </row>
    <row r="265" spans="1:43" s="59" customFormat="1" ht="10.5" hidden="1" customHeight="1" x14ac:dyDescent="0.25">
      <c r="A265" s="305"/>
      <c r="B265" s="279"/>
      <c r="C265" s="306"/>
      <c r="D265" s="209"/>
      <c r="E265" s="357"/>
      <c r="F265" s="357"/>
      <c r="G265" s="358"/>
      <c r="H265" s="212"/>
      <c r="I265" s="357"/>
      <c r="J265" s="357"/>
      <c r="K265" s="358"/>
      <c r="L265" s="373"/>
      <c r="M265" s="374"/>
      <c r="N265" s="375"/>
      <c r="O265" s="362"/>
      <c r="P265" s="229"/>
      <c r="Q265" s="229"/>
      <c r="R265" s="229"/>
      <c r="S265" s="341"/>
      <c r="T265" s="376"/>
      <c r="U265" s="377"/>
      <c r="V265" s="292"/>
      <c r="W265" s="292"/>
      <c r="X265" s="378"/>
      <c r="Y265" s="292"/>
      <c r="Z265" s="215"/>
      <c r="AA265" s="215"/>
      <c r="AB265" s="379"/>
      <c r="AC265" s="267"/>
      <c r="AD265" s="264"/>
      <c r="AE265" s="264"/>
      <c r="AF265" s="264"/>
      <c r="AG265" s="264"/>
      <c r="AH265" s="264"/>
      <c r="AI265" s="264"/>
      <c r="AJ265" s="265"/>
      <c r="AK265" s="58"/>
      <c r="AL265" s="58"/>
      <c r="AM265" s="58"/>
      <c r="AN265" s="58"/>
      <c r="AO265" s="58"/>
      <c r="AP265" s="58"/>
      <c r="AQ265" s="58"/>
    </row>
    <row r="266" spans="1:43" s="59" customFormat="1" ht="10.5" hidden="1" customHeight="1" x14ac:dyDescent="0.25">
      <c r="A266" s="295">
        <f t="shared" ref="A266" si="417">1+A263</f>
        <v>12</v>
      </c>
      <c r="B266" s="278"/>
      <c r="C266" s="359"/>
      <c r="D266" s="220"/>
      <c r="E266" s="348"/>
      <c r="F266" s="348"/>
      <c r="G266" s="349"/>
      <c r="H266" s="244"/>
      <c r="I266" s="348"/>
      <c r="J266" s="348"/>
      <c r="K266" s="349"/>
      <c r="L266" s="326"/>
      <c r="M266" s="360">
        <f>N266/30</f>
        <v>0</v>
      </c>
      <c r="N266" s="361">
        <f>O266+T266</f>
        <v>0</v>
      </c>
      <c r="O266" s="362">
        <f t="shared" ref="O266" si="418">P266+Q266+R266+S266</f>
        <v>0</v>
      </c>
      <c r="P266" s="308"/>
      <c r="Q266" s="308"/>
      <c r="R266" s="308"/>
      <c r="S266" s="380"/>
      <c r="T266" s="363">
        <f>SUM(U267:AB267)</f>
        <v>0</v>
      </c>
      <c r="U266" s="317"/>
      <c r="V266" s="225"/>
      <c r="W266" s="364"/>
      <c r="X266" s="364"/>
      <c r="Y266" s="364"/>
      <c r="Z266" s="225"/>
      <c r="AA266" s="364"/>
      <c r="AB266" s="365"/>
      <c r="AC266" s="381">
        <f t="shared" ref="AC266" si="419">(U266+U268)/30</f>
        <v>0</v>
      </c>
      <c r="AD266" s="382">
        <f t="shared" ref="AD266" si="420">(V266+V268)/30</f>
        <v>0</v>
      </c>
      <c r="AE266" s="382">
        <f t="shared" ref="AE266" si="421">(W266+W268)/30</f>
        <v>0</v>
      </c>
      <c r="AF266" s="382">
        <f>(X266+X267)/30</f>
        <v>0</v>
      </c>
      <c r="AG266" s="382">
        <f t="shared" ref="AG266" si="422">(Y266+Y268)/30</f>
        <v>0</v>
      </c>
      <c r="AH266" s="382">
        <f t="shared" ref="AH266" si="423">(Z266+Z268)/30</f>
        <v>0</v>
      </c>
      <c r="AI266" s="382">
        <f t="shared" ref="AI266" si="424">(AA266+AA268)/30</f>
        <v>0</v>
      </c>
      <c r="AJ266" s="383">
        <f t="shared" ref="AJ266" si="425">(AB266+AB268)/30</f>
        <v>0</v>
      </c>
      <c r="AK266" s="58"/>
      <c r="AL266" s="58"/>
      <c r="AM266" s="58"/>
      <c r="AN266" s="58"/>
      <c r="AO266" s="58"/>
      <c r="AP266" s="58"/>
      <c r="AQ266" s="58"/>
    </row>
    <row r="267" spans="1:43" s="59" customFormat="1" ht="10.5" hidden="1" customHeight="1" x14ac:dyDescent="0.25">
      <c r="A267" s="301"/>
      <c r="B267" s="278"/>
      <c r="C267" s="297"/>
      <c r="D267" s="198"/>
      <c r="E267" s="366"/>
      <c r="F267" s="366"/>
      <c r="G267" s="353"/>
      <c r="H267" s="201"/>
      <c r="I267" s="366"/>
      <c r="J267" s="366"/>
      <c r="K267" s="353"/>
      <c r="L267" s="329"/>
      <c r="M267" s="367"/>
      <c r="N267" s="368"/>
      <c r="O267" s="362"/>
      <c r="P267" s="309"/>
      <c r="Q267" s="309"/>
      <c r="R267" s="309"/>
      <c r="S267" s="380"/>
      <c r="T267" s="369"/>
      <c r="U267" s="370"/>
      <c r="V267" s="292"/>
      <c r="W267" s="364"/>
      <c r="X267" s="371"/>
      <c r="Y267" s="371"/>
      <c r="Z267" s="292"/>
      <c r="AA267" s="371"/>
      <c r="AB267" s="372"/>
      <c r="AC267" s="381"/>
      <c r="AD267" s="382"/>
      <c r="AE267" s="382"/>
      <c r="AF267" s="382"/>
      <c r="AG267" s="382"/>
      <c r="AH267" s="382"/>
      <c r="AI267" s="382"/>
      <c r="AJ267" s="383"/>
      <c r="AK267" s="58"/>
      <c r="AL267" s="58"/>
      <c r="AM267" s="58"/>
      <c r="AN267" s="58"/>
      <c r="AO267" s="58"/>
      <c r="AP267" s="58"/>
      <c r="AQ267" s="58"/>
    </row>
    <row r="268" spans="1:43" s="59" customFormat="1" ht="10.5" hidden="1" customHeight="1" x14ac:dyDescent="0.25">
      <c r="A268" s="305"/>
      <c r="B268" s="278"/>
      <c r="C268" s="306"/>
      <c r="D268" s="209"/>
      <c r="E268" s="357"/>
      <c r="F268" s="357"/>
      <c r="G268" s="358"/>
      <c r="H268" s="212"/>
      <c r="I268" s="357"/>
      <c r="J268" s="357"/>
      <c r="K268" s="358"/>
      <c r="L268" s="373"/>
      <c r="M268" s="374"/>
      <c r="N268" s="375"/>
      <c r="O268" s="362"/>
      <c r="P268" s="310"/>
      <c r="Q268" s="310"/>
      <c r="R268" s="310"/>
      <c r="S268" s="380"/>
      <c r="T268" s="376"/>
      <c r="U268" s="377"/>
      <c r="V268" s="292"/>
      <c r="W268" s="364"/>
      <c r="X268" s="215"/>
      <c r="Y268" s="292"/>
      <c r="Z268" s="292"/>
      <c r="AA268" s="292"/>
      <c r="AB268" s="379"/>
      <c r="AC268" s="381"/>
      <c r="AD268" s="382"/>
      <c r="AE268" s="382"/>
      <c r="AF268" s="382"/>
      <c r="AG268" s="382"/>
      <c r="AH268" s="382"/>
      <c r="AI268" s="382"/>
      <c r="AJ268" s="383"/>
      <c r="AK268" s="58"/>
      <c r="AL268" s="58"/>
      <c r="AM268" s="58"/>
      <c r="AN268" s="58"/>
      <c r="AO268" s="58"/>
      <c r="AP268" s="58"/>
      <c r="AQ268" s="58"/>
    </row>
    <row r="269" spans="1:43" s="59" customFormat="1" ht="10.5" hidden="1" customHeight="1" x14ac:dyDescent="0.25">
      <c r="A269" s="295">
        <f t="shared" ref="A269" si="426">1+A266</f>
        <v>13</v>
      </c>
      <c r="B269" s="277"/>
      <c r="C269" s="359"/>
      <c r="D269" s="384"/>
      <c r="E269" s="348"/>
      <c r="F269" s="348"/>
      <c r="G269" s="349"/>
      <c r="H269" s="244"/>
      <c r="I269" s="348"/>
      <c r="J269" s="348"/>
      <c r="K269" s="349"/>
      <c r="L269" s="326"/>
      <c r="M269" s="360">
        <f>N269/30</f>
        <v>0</v>
      </c>
      <c r="N269" s="361">
        <f>O269+T269</f>
        <v>0</v>
      </c>
      <c r="O269" s="362">
        <f t="shared" ref="O269" si="427">P269+Q269+R269+S269</f>
        <v>0</v>
      </c>
      <c r="P269" s="308"/>
      <c r="Q269" s="308"/>
      <c r="R269" s="308"/>
      <c r="S269" s="380"/>
      <c r="T269" s="363">
        <f>SUM(U270:AB270)</f>
        <v>0</v>
      </c>
      <c r="U269" s="317"/>
      <c r="V269" s="364"/>
      <c r="W269" s="364"/>
      <c r="X269" s="225"/>
      <c r="Y269" s="364"/>
      <c r="Z269" s="225"/>
      <c r="AA269" s="364"/>
      <c r="AB269" s="385"/>
      <c r="AC269" s="381">
        <f t="shared" ref="AC269:AJ269" si="428">(U269+U271)/30</f>
        <v>0</v>
      </c>
      <c r="AD269" s="382">
        <f t="shared" si="428"/>
        <v>0</v>
      </c>
      <c r="AE269" s="382">
        <f t="shared" si="428"/>
        <v>0</v>
      </c>
      <c r="AF269" s="382">
        <f t="shared" si="428"/>
        <v>0</v>
      </c>
      <c r="AG269" s="382">
        <f t="shared" si="428"/>
        <v>0</v>
      </c>
      <c r="AH269" s="382">
        <f t="shared" si="428"/>
        <v>0</v>
      </c>
      <c r="AI269" s="382">
        <f>(AA269+AA270)/30</f>
        <v>0</v>
      </c>
      <c r="AJ269" s="383">
        <f t="shared" si="428"/>
        <v>0</v>
      </c>
      <c r="AK269" s="58" t="b">
        <f>P269+Q269+R269+S269=SUM(U269:AB269)</f>
        <v>1</v>
      </c>
      <c r="AL269" s="58"/>
      <c r="AM269" s="58"/>
      <c r="AN269" s="58"/>
      <c r="AO269" s="58"/>
      <c r="AP269" s="58"/>
      <c r="AQ269" s="58"/>
    </row>
    <row r="270" spans="1:43" s="59" customFormat="1" ht="10.5" hidden="1" customHeight="1" x14ac:dyDescent="0.25">
      <c r="A270" s="301"/>
      <c r="B270" s="278"/>
      <c r="C270" s="297"/>
      <c r="D270" s="386"/>
      <c r="E270" s="366"/>
      <c r="F270" s="366"/>
      <c r="G270" s="353"/>
      <c r="H270" s="201"/>
      <c r="I270" s="366"/>
      <c r="J270" s="366"/>
      <c r="K270" s="353"/>
      <c r="L270" s="329"/>
      <c r="M270" s="367"/>
      <c r="N270" s="368"/>
      <c r="O270" s="362"/>
      <c r="P270" s="309"/>
      <c r="Q270" s="309"/>
      <c r="R270" s="309"/>
      <c r="S270" s="380"/>
      <c r="T270" s="369"/>
      <c r="U270" s="370"/>
      <c r="V270" s="371"/>
      <c r="W270" s="364"/>
      <c r="X270" s="292"/>
      <c r="Y270" s="371"/>
      <c r="Z270" s="292"/>
      <c r="AA270" s="371"/>
      <c r="AB270" s="372"/>
      <c r="AC270" s="381"/>
      <c r="AD270" s="382"/>
      <c r="AE270" s="382"/>
      <c r="AF270" s="382"/>
      <c r="AG270" s="382"/>
      <c r="AH270" s="382"/>
      <c r="AI270" s="382"/>
      <c r="AJ270" s="383"/>
      <c r="AK270" s="58"/>
      <c r="AL270" s="58"/>
      <c r="AM270" s="58"/>
      <c r="AN270" s="58"/>
      <c r="AO270" s="58"/>
      <c r="AP270" s="58"/>
      <c r="AQ270" s="58"/>
    </row>
    <row r="271" spans="1:43" s="59" customFormat="1" ht="10.5" hidden="1" customHeight="1" thickBot="1" x14ac:dyDescent="0.3">
      <c r="A271" s="305"/>
      <c r="B271" s="387"/>
      <c r="C271" s="388"/>
      <c r="D271" s="389"/>
      <c r="E271" s="357"/>
      <c r="F271" s="357"/>
      <c r="G271" s="358"/>
      <c r="H271" s="390"/>
      <c r="I271" s="357"/>
      <c r="J271" s="357"/>
      <c r="K271" s="358"/>
      <c r="L271" s="373"/>
      <c r="M271" s="374"/>
      <c r="N271" s="375"/>
      <c r="O271" s="362"/>
      <c r="P271" s="310"/>
      <c r="Q271" s="310"/>
      <c r="R271" s="310"/>
      <c r="S271" s="380"/>
      <c r="T271" s="376"/>
      <c r="U271" s="377"/>
      <c r="V271" s="292"/>
      <c r="W271" s="364"/>
      <c r="X271" s="292"/>
      <c r="Y271" s="292"/>
      <c r="Z271" s="292"/>
      <c r="AA271" s="215"/>
      <c r="AB271" s="379"/>
      <c r="AC271" s="381"/>
      <c r="AD271" s="382"/>
      <c r="AE271" s="382"/>
      <c r="AF271" s="382"/>
      <c r="AG271" s="382"/>
      <c r="AH271" s="382"/>
      <c r="AI271" s="382"/>
      <c r="AJ271" s="383"/>
      <c r="AK271" s="58"/>
      <c r="AL271" s="58"/>
      <c r="AM271" s="58"/>
      <c r="AN271" s="58"/>
      <c r="AO271" s="58"/>
      <c r="AP271" s="58"/>
      <c r="AQ271" s="58"/>
    </row>
    <row r="272" spans="1:43" s="72" customFormat="1" ht="10.5" customHeight="1" thickBot="1" x14ac:dyDescent="0.25">
      <c r="A272" s="631" t="s">
        <v>139</v>
      </c>
      <c r="B272" s="632"/>
      <c r="C272" s="633"/>
      <c r="D272" s="713"/>
      <c r="E272" s="672"/>
      <c r="F272" s="672"/>
      <c r="G272" s="673"/>
      <c r="H272" s="671"/>
      <c r="I272" s="672"/>
      <c r="J272" s="672"/>
      <c r="K272" s="673"/>
      <c r="L272" s="671"/>
      <c r="M272" s="494">
        <f>+M227+M230+M233+M236+M239+M242+M245+M254+M257+M260+M263+M266+M269</f>
        <v>60</v>
      </c>
      <c r="N272" s="537">
        <f>+N227+N230+N233+N236+N239+N242+N245+N254+N257+N260+N263+N266+N269</f>
        <v>1800</v>
      </c>
      <c r="O272" s="537">
        <f>+O227+O230+O233+O236+O239+O242+O245+O254+O257+O260+O263+O266+O269</f>
        <v>202</v>
      </c>
      <c r="P272" s="537">
        <f>+P227+P230+P233+P236+P239+P242+P245+P254+P257+P260+P263+P266+P269</f>
        <v>50</v>
      </c>
      <c r="Q272" s="537">
        <f>+Q227+Q230+Q233+Q236+Q239+Q242+Q245+Q254+Q257+Q260+Q263+Q266+Q269</f>
        <v>84</v>
      </c>
      <c r="R272" s="537">
        <f>+R227++R230+R233+R236+R239+R242+R245+R254+R257+R260+R263+R266+R269</f>
        <v>48</v>
      </c>
      <c r="S272" s="537">
        <f>+S227+S230+S233+S236+S239+S242+S245+S254+S257+S260+S263+S266+S269</f>
        <v>20</v>
      </c>
      <c r="T272" s="538">
        <f>+T227+T230+T233+T236+T239+T242+T245+T254+T257+T260+T263+T266+T269</f>
        <v>1598</v>
      </c>
      <c r="U272" s="732">
        <f>+U227+U230+U233+U236+U239+U242+U245+U254+U257+U260+U263+U266+U269</f>
        <v>0</v>
      </c>
      <c r="V272" s="732">
        <f t="shared" ref="V272:AB273" si="429">+V227+V230+V233+V236+V239+V242+V245+V254+V257+V260+V263+V266+V269</f>
        <v>0</v>
      </c>
      <c r="W272" s="732">
        <f t="shared" si="429"/>
        <v>0</v>
      </c>
      <c r="X272" s="732">
        <f t="shared" si="429"/>
        <v>84</v>
      </c>
      <c r="Y272" s="732">
        <f t="shared" si="429"/>
        <v>58</v>
      </c>
      <c r="Z272" s="732">
        <f t="shared" si="429"/>
        <v>60</v>
      </c>
      <c r="AA272" s="732">
        <f t="shared" si="429"/>
        <v>0</v>
      </c>
      <c r="AB272" s="732">
        <f t="shared" si="429"/>
        <v>0</v>
      </c>
      <c r="AC272" s="536">
        <f>+AC227+AC230+AC233+AC236+AC239+AC242+AC245+AC254+AC257+AC260+AC263+AC266+AC269</f>
        <v>0</v>
      </c>
      <c r="AD272" s="536">
        <f t="shared" ref="AD272:AI272" si="430">+AD227+AD230+AD233+AD236+AD239+AD242+AD245+AD254+AD257+AD260+AD263+AD266+AD269</f>
        <v>0</v>
      </c>
      <c r="AE272" s="536">
        <f t="shared" si="430"/>
        <v>0</v>
      </c>
      <c r="AF272" s="536">
        <f t="shared" si="430"/>
        <v>25.466666666666669</v>
      </c>
      <c r="AG272" s="536">
        <f t="shared" si="430"/>
        <v>16.533333333333331</v>
      </c>
      <c r="AH272" s="536">
        <f t="shared" si="430"/>
        <v>18</v>
      </c>
      <c r="AI272" s="536">
        <f t="shared" si="430"/>
        <v>0</v>
      </c>
      <c r="AJ272" s="536">
        <f>+AJ227+AJ230+AJ233+AJ236+AJ239+AJ242+AJ245+AJ254+AJ257+AJ260+AJ263+AJ266+AJ269</f>
        <v>0</v>
      </c>
      <c r="AK272" s="70" t="b">
        <f>(U272+U273)/30=AC272</f>
        <v>1</v>
      </c>
      <c r="AL272" s="70" t="b">
        <f>(V272+V273)/30=AD272</f>
        <v>1</v>
      </c>
      <c r="AM272" s="70" t="b">
        <f t="shared" ref="AM272" si="431">(W272+W273)/30=AE272</f>
        <v>1</v>
      </c>
      <c r="AN272" s="70" t="b">
        <f t="shared" ref="AN272" si="432">(X272+X273)/30=AF272</f>
        <v>1</v>
      </c>
      <c r="AO272" s="70" t="b">
        <f t="shared" ref="AO272" si="433">(Y272+Y273)/30=AG272</f>
        <v>1</v>
      </c>
      <c r="AP272" s="70" t="b">
        <f t="shared" ref="AP272" si="434">(Z272+Z273)/30=AH272</f>
        <v>1</v>
      </c>
      <c r="AQ272" s="70" t="b">
        <f t="shared" ref="AQ272" si="435">(AA272+AA273)/30=AI272</f>
        <v>1</v>
      </c>
    </row>
    <row r="273" spans="1:43" s="72" customFormat="1" ht="10.5" customHeight="1" thickBot="1" x14ac:dyDescent="0.3">
      <c r="A273" s="648"/>
      <c r="B273" s="649"/>
      <c r="C273" s="650"/>
      <c r="D273" s="719"/>
      <c r="E273" s="720"/>
      <c r="F273" s="720"/>
      <c r="G273" s="721"/>
      <c r="H273" s="722"/>
      <c r="I273" s="720"/>
      <c r="J273" s="720"/>
      <c r="K273" s="721"/>
      <c r="L273" s="722"/>
      <c r="M273" s="509"/>
      <c r="N273" s="548"/>
      <c r="O273" s="548"/>
      <c r="P273" s="548"/>
      <c r="Q273" s="548"/>
      <c r="R273" s="548"/>
      <c r="S273" s="548"/>
      <c r="T273" s="549"/>
      <c r="U273" s="732">
        <f>+U228+U231+U234+U237+U240+U243+U246+U255+U258+U261+U264+U267+U270</f>
        <v>0</v>
      </c>
      <c r="V273" s="732">
        <f t="shared" si="429"/>
        <v>0</v>
      </c>
      <c r="W273" s="732">
        <f t="shared" si="429"/>
        <v>0</v>
      </c>
      <c r="X273" s="732">
        <f t="shared" si="429"/>
        <v>680</v>
      </c>
      <c r="Y273" s="732">
        <f t="shared" si="429"/>
        <v>438</v>
      </c>
      <c r="Z273" s="732">
        <f t="shared" si="429"/>
        <v>480</v>
      </c>
      <c r="AA273" s="732">
        <f t="shared" si="429"/>
        <v>0</v>
      </c>
      <c r="AB273" s="732">
        <f t="shared" si="429"/>
        <v>0</v>
      </c>
      <c r="AC273" s="547"/>
      <c r="AD273" s="547"/>
      <c r="AE273" s="547"/>
      <c r="AF273" s="547"/>
      <c r="AG273" s="547"/>
      <c r="AH273" s="547"/>
      <c r="AI273" s="547"/>
      <c r="AJ273" s="547"/>
    </row>
    <row r="275" spans="1:43" ht="16.5" thickBot="1" x14ac:dyDescent="0.3"/>
    <row r="276" spans="1:43" ht="10.5" customHeight="1" thickBot="1" x14ac:dyDescent="0.3">
      <c r="A276" s="664" t="s">
        <v>119</v>
      </c>
      <c r="B276" s="665"/>
      <c r="C276" s="665"/>
      <c r="D276" s="665"/>
      <c r="E276" s="665"/>
      <c r="F276" s="665"/>
      <c r="G276" s="665"/>
      <c r="H276" s="665"/>
      <c r="I276" s="665"/>
      <c r="J276" s="665"/>
      <c r="K276" s="665"/>
      <c r="L276" s="665"/>
      <c r="M276" s="665"/>
      <c r="N276" s="665"/>
      <c r="O276" s="665"/>
      <c r="P276" s="665"/>
      <c r="Q276" s="665"/>
      <c r="R276" s="665"/>
      <c r="S276" s="665"/>
      <c r="T276" s="665"/>
      <c r="U276" s="665"/>
      <c r="V276" s="665"/>
      <c r="W276" s="665"/>
      <c r="X276" s="665"/>
      <c r="Y276" s="665"/>
      <c r="Z276" s="665"/>
      <c r="AA276" s="665"/>
      <c r="AB276" s="665"/>
      <c r="AC276" s="665"/>
      <c r="AD276" s="665"/>
      <c r="AE276" s="665"/>
      <c r="AF276" s="665"/>
      <c r="AG276" s="665"/>
      <c r="AH276" s="665"/>
      <c r="AI276" s="665"/>
      <c r="AJ276" s="792"/>
      <c r="AK276" s="51"/>
      <c r="AL276" s="51"/>
      <c r="AM276" s="51"/>
      <c r="AN276" s="51"/>
      <c r="AO276" s="51"/>
      <c r="AP276" s="51"/>
      <c r="AQ276" s="51"/>
    </row>
    <row r="277" spans="1:43" s="52" customFormat="1" ht="10.5" customHeight="1" x14ac:dyDescent="0.2">
      <c r="A277" s="332">
        <v>1</v>
      </c>
      <c r="B277" s="333"/>
      <c r="C277" s="391" t="s">
        <v>38</v>
      </c>
      <c r="D277" s="188"/>
      <c r="E277" s="189"/>
      <c r="F277" s="189"/>
      <c r="G277" s="190"/>
      <c r="H277" s="191">
        <v>4</v>
      </c>
      <c r="I277" s="189"/>
      <c r="J277" s="189"/>
      <c r="K277" s="190"/>
      <c r="L277" s="192"/>
      <c r="M277" s="492">
        <f>N277/30</f>
        <v>6</v>
      </c>
      <c r="N277" s="473">
        <f>O277+T277</f>
        <v>180</v>
      </c>
      <c r="O277" s="259">
        <f>+P277++Q277+R277+S277</f>
        <v>20</v>
      </c>
      <c r="P277" s="193">
        <v>8</v>
      </c>
      <c r="Q277" s="193">
        <v>6</v>
      </c>
      <c r="R277" s="193">
        <v>4</v>
      </c>
      <c r="S277" s="218">
        <v>2</v>
      </c>
      <c r="T277" s="399">
        <f>SUM(U278:AB278)</f>
        <v>160</v>
      </c>
      <c r="U277" s="195"/>
      <c r="V277" s="196"/>
      <c r="W277" s="196"/>
      <c r="X277" s="232">
        <v>20</v>
      </c>
      <c r="Y277" s="196"/>
      <c r="Z277" s="195"/>
      <c r="AA277" s="334"/>
      <c r="AB277" s="335"/>
      <c r="AC277" s="475">
        <f t="shared" ref="AC277" si="436">(U277+U278)/30</f>
        <v>0</v>
      </c>
      <c r="AD277" s="476">
        <f t="shared" ref="AD277" si="437">(V277+V278)/30</f>
        <v>0</v>
      </c>
      <c r="AE277" s="476">
        <f t="shared" ref="AE277" si="438">(W277+W278)/30</f>
        <v>0</v>
      </c>
      <c r="AF277" s="476">
        <f t="shared" ref="AF277" si="439">(X277+X278)/30</f>
        <v>6</v>
      </c>
      <c r="AG277" s="476">
        <f t="shared" ref="AG277" si="440">(Y277+Y278)/30</f>
        <v>0</v>
      </c>
      <c r="AH277" s="476">
        <f t="shared" ref="AH277" si="441">(Z277+Z278)/30</f>
        <v>0</v>
      </c>
      <c r="AI277" s="476">
        <f t="shared" ref="AI277" si="442">(AA277+AA278)/30</f>
        <v>0</v>
      </c>
      <c r="AJ277" s="477">
        <f t="shared" ref="AJ277" si="443">(AB277+AB278)/30</f>
        <v>0</v>
      </c>
      <c r="AK277" s="52" t="b">
        <f>P277+Q277+R277+S277=SUM(U277:AB277)</f>
        <v>1</v>
      </c>
    </row>
    <row r="278" spans="1:43" s="52" customFormat="1" ht="10.5" customHeight="1" x14ac:dyDescent="0.2">
      <c r="A278" s="185"/>
      <c r="B278" s="186"/>
      <c r="C278" s="187"/>
      <c r="D278" s="198"/>
      <c r="E278" s="231"/>
      <c r="F278" s="231"/>
      <c r="G278" s="200"/>
      <c r="H278" s="201"/>
      <c r="I278" s="231"/>
      <c r="J278" s="231"/>
      <c r="K278" s="200"/>
      <c r="L278" s="202"/>
      <c r="M278" s="482"/>
      <c r="N278" s="258"/>
      <c r="O278" s="258"/>
      <c r="P278" s="203"/>
      <c r="Q278" s="203"/>
      <c r="R278" s="203"/>
      <c r="S278" s="218"/>
      <c r="T278" s="408"/>
      <c r="U278" s="194"/>
      <c r="V278" s="204"/>
      <c r="W278" s="204"/>
      <c r="X278" s="204">
        <v>160</v>
      </c>
      <c r="Y278" s="204"/>
      <c r="Z278" s="204"/>
      <c r="AA278" s="217"/>
      <c r="AB278" s="205"/>
      <c r="AC278" s="479"/>
      <c r="AD278" s="264"/>
      <c r="AE278" s="264"/>
      <c r="AF278" s="264"/>
      <c r="AG278" s="264"/>
      <c r="AH278" s="264"/>
      <c r="AI278" s="264"/>
      <c r="AJ278" s="265"/>
    </row>
    <row r="279" spans="1:43" s="52" customFormat="1" ht="10.5" customHeight="1" x14ac:dyDescent="0.2">
      <c r="A279" s="206"/>
      <c r="B279" s="207"/>
      <c r="C279" s="208"/>
      <c r="D279" s="209"/>
      <c r="E279" s="210"/>
      <c r="F279" s="210"/>
      <c r="G279" s="211"/>
      <c r="H279" s="212"/>
      <c r="I279" s="210"/>
      <c r="J279" s="210"/>
      <c r="K279" s="211"/>
      <c r="L279" s="213"/>
      <c r="M279" s="483"/>
      <c r="N279" s="269"/>
      <c r="O279" s="269"/>
      <c r="P279" s="229"/>
      <c r="Q279" s="229"/>
      <c r="R279" s="229"/>
      <c r="S279" s="218"/>
      <c r="T279" s="446"/>
      <c r="U279" s="194"/>
      <c r="V279" s="204"/>
      <c r="W279" s="204"/>
      <c r="X279" s="215" t="s">
        <v>178</v>
      </c>
      <c r="Y279" s="204"/>
      <c r="Z279" s="204"/>
      <c r="AA279" s="215"/>
      <c r="AB279" s="205"/>
      <c r="AC279" s="479"/>
      <c r="AD279" s="264"/>
      <c r="AE279" s="264"/>
      <c r="AF279" s="264"/>
      <c r="AG279" s="264"/>
      <c r="AH279" s="264"/>
      <c r="AI279" s="264"/>
      <c r="AJ279" s="265"/>
    </row>
    <row r="280" spans="1:43" s="52" customFormat="1" ht="10.5" customHeight="1" x14ac:dyDescent="0.2">
      <c r="A280" s="185">
        <f>1+A277</f>
        <v>2</v>
      </c>
      <c r="B280" s="278"/>
      <c r="C280" s="187" t="s">
        <v>211</v>
      </c>
      <c r="D280" s="198"/>
      <c r="E280" s="231"/>
      <c r="F280" s="231"/>
      <c r="G280" s="200"/>
      <c r="H280" s="201">
        <v>4</v>
      </c>
      <c r="I280" s="231"/>
      <c r="J280" s="231"/>
      <c r="K280" s="200"/>
      <c r="L280" s="202"/>
      <c r="M280" s="482">
        <f>N280/30</f>
        <v>6</v>
      </c>
      <c r="N280" s="258">
        <f>O280+T280</f>
        <v>180</v>
      </c>
      <c r="O280" s="259">
        <f>+P280++Q280+R280+S280</f>
        <v>20</v>
      </c>
      <c r="P280" s="193">
        <v>8</v>
      </c>
      <c r="Q280" s="193">
        <v>6</v>
      </c>
      <c r="R280" s="193">
        <v>4</v>
      </c>
      <c r="S280" s="218">
        <v>2</v>
      </c>
      <c r="T280" s="408">
        <f>SUM(U281:AB281)</f>
        <v>160</v>
      </c>
      <c r="U280" s="249"/>
      <c r="V280" s="232"/>
      <c r="W280" s="233"/>
      <c r="X280" s="232">
        <v>20</v>
      </c>
      <c r="Y280" s="234"/>
      <c r="Z280" s="234"/>
      <c r="AA280" s="235"/>
      <c r="AB280" s="236"/>
      <c r="AC280" s="285">
        <f t="shared" ref="AC280" si="444">(U280+U281)/30</f>
        <v>0</v>
      </c>
      <c r="AD280" s="272">
        <f t="shared" ref="AD280" si="445">(V280+V281)/30</f>
        <v>0</v>
      </c>
      <c r="AE280" s="272">
        <f t="shared" ref="AE280" si="446">(W280+W281)/30</f>
        <v>0</v>
      </c>
      <c r="AF280" s="272">
        <f t="shared" ref="AF280" si="447">(X280+X281)/30</f>
        <v>6</v>
      </c>
      <c r="AG280" s="272">
        <f t="shared" ref="AG280" si="448">(Y280+Y281)/30</f>
        <v>0</v>
      </c>
      <c r="AH280" s="272">
        <f t="shared" ref="AH280" si="449">(Z280+Z281)/30</f>
        <v>0</v>
      </c>
      <c r="AI280" s="272">
        <f t="shared" ref="AI280" si="450">(AA280+AA281)/30</f>
        <v>0</v>
      </c>
      <c r="AJ280" s="273">
        <f t="shared" ref="AJ280" si="451">(AB280+AB281)/30</f>
        <v>0</v>
      </c>
      <c r="AK280" s="52" t="b">
        <f>P280+Q280+R280+S280=SUM(U280:AB280)</f>
        <v>1</v>
      </c>
    </row>
    <row r="281" spans="1:43" s="52" customFormat="1" ht="10.5" customHeight="1" x14ac:dyDescent="0.2">
      <c r="A281" s="185"/>
      <c r="B281" s="278"/>
      <c r="C281" s="187"/>
      <c r="D281" s="198"/>
      <c r="E281" s="231"/>
      <c r="F281" s="231"/>
      <c r="G281" s="200"/>
      <c r="H281" s="201"/>
      <c r="I281" s="231"/>
      <c r="J281" s="231"/>
      <c r="K281" s="200"/>
      <c r="L281" s="202"/>
      <c r="M281" s="482"/>
      <c r="N281" s="258"/>
      <c r="O281" s="258"/>
      <c r="P281" s="203"/>
      <c r="Q281" s="203"/>
      <c r="R281" s="203"/>
      <c r="S281" s="218"/>
      <c r="T281" s="408"/>
      <c r="U281" s="194"/>
      <c r="V281" s="232"/>
      <c r="W281" s="238"/>
      <c r="X281" s="204">
        <v>160</v>
      </c>
      <c r="Y281" s="240"/>
      <c r="Z281" s="240"/>
      <c r="AA281" s="241"/>
      <c r="AB281" s="242"/>
      <c r="AC281" s="620"/>
      <c r="AD281" s="621"/>
      <c r="AE281" s="621"/>
      <c r="AF281" s="621"/>
      <c r="AG281" s="621"/>
      <c r="AH281" s="621"/>
      <c r="AI281" s="621"/>
      <c r="AJ281" s="622"/>
    </row>
    <row r="282" spans="1:43" s="52" customFormat="1" ht="10.5" customHeight="1" x14ac:dyDescent="0.2">
      <c r="A282" s="206"/>
      <c r="B282" s="279"/>
      <c r="C282" s="208"/>
      <c r="D282" s="209"/>
      <c r="E282" s="210"/>
      <c r="F282" s="210"/>
      <c r="G282" s="211"/>
      <c r="H282" s="212"/>
      <c r="I282" s="210"/>
      <c r="J282" s="210"/>
      <c r="K282" s="211"/>
      <c r="L282" s="213"/>
      <c r="M282" s="483"/>
      <c r="N282" s="269"/>
      <c r="O282" s="269"/>
      <c r="P282" s="229"/>
      <c r="Q282" s="229"/>
      <c r="R282" s="229"/>
      <c r="S282" s="218"/>
      <c r="T282" s="446"/>
      <c r="U282" s="204"/>
      <c r="V282" s="204"/>
      <c r="W282" s="204"/>
      <c r="X282" s="215" t="s">
        <v>178</v>
      </c>
      <c r="Y282" s="204"/>
      <c r="Z282" s="204"/>
      <c r="AA282" s="217"/>
      <c r="AB282" s="217"/>
      <c r="AC282" s="262"/>
      <c r="AD282" s="263"/>
      <c r="AE282" s="263"/>
      <c r="AF282" s="263"/>
      <c r="AG282" s="263"/>
      <c r="AH282" s="263"/>
      <c r="AI282" s="263"/>
      <c r="AJ282" s="484"/>
    </row>
    <row r="283" spans="1:43" s="52" customFormat="1" ht="10.5" customHeight="1" x14ac:dyDescent="0.2">
      <c r="A283" s="185">
        <f>1+A280</f>
        <v>3</v>
      </c>
      <c r="B283" s="186"/>
      <c r="C283" s="187" t="s">
        <v>212</v>
      </c>
      <c r="D283" s="220"/>
      <c r="E283" s="221"/>
      <c r="F283" s="221"/>
      <c r="G283" s="222"/>
      <c r="H283" s="244">
        <v>4</v>
      </c>
      <c r="I283" s="221"/>
      <c r="J283" s="221"/>
      <c r="K283" s="222"/>
      <c r="L283" s="224"/>
      <c r="M283" s="529">
        <f t="shared" ref="M283" si="452">N283/30</f>
        <v>6</v>
      </c>
      <c r="N283" s="259">
        <f>O283+T283</f>
        <v>180</v>
      </c>
      <c r="O283" s="259">
        <f>+P283++Q283+R283+S283</f>
        <v>20</v>
      </c>
      <c r="P283" s="193">
        <v>8</v>
      </c>
      <c r="Q283" s="193">
        <v>6</v>
      </c>
      <c r="R283" s="193">
        <v>4</v>
      </c>
      <c r="S283" s="218">
        <v>2</v>
      </c>
      <c r="T283" s="615">
        <f>SUM(U284:AB284)</f>
        <v>160</v>
      </c>
      <c r="U283" s="204"/>
      <c r="V283" s="204"/>
      <c r="W283" s="216"/>
      <c r="X283" s="232">
        <v>20</v>
      </c>
      <c r="Y283" s="204"/>
      <c r="Z283" s="204"/>
      <c r="AA283" s="217"/>
      <c r="AB283" s="217"/>
      <c r="AC283" s="267">
        <f t="shared" ref="AC283" si="453">(U283+U284)/30</f>
        <v>0</v>
      </c>
      <c r="AD283" s="264">
        <f t="shared" ref="AD283" si="454">(V283+V284)/30</f>
        <v>0</v>
      </c>
      <c r="AE283" s="264">
        <f t="shared" ref="AE283" si="455">(W283+W284)/30</f>
        <v>0</v>
      </c>
      <c r="AF283" s="264">
        <f t="shared" ref="AF283" si="456">(X283+X284)/30</f>
        <v>6</v>
      </c>
      <c r="AG283" s="264">
        <f t="shared" ref="AG283" si="457">(Y283+Y284)/30</f>
        <v>0</v>
      </c>
      <c r="AH283" s="264">
        <f t="shared" ref="AH283" si="458">(Z283+Z284)/30</f>
        <v>0</v>
      </c>
      <c r="AI283" s="264">
        <f t="shared" ref="AI283" si="459">(AA283+AA284)/30</f>
        <v>0</v>
      </c>
      <c r="AJ283" s="265">
        <f t="shared" ref="AJ283" si="460">(AB283+AB284)/30</f>
        <v>0</v>
      </c>
      <c r="AK283" s="52" t="b">
        <f>P283+Q283+R283+S283=SUM(U283:AB283)</f>
        <v>1</v>
      </c>
    </row>
    <row r="284" spans="1:43" s="52" customFormat="1" ht="10.5" customHeight="1" x14ac:dyDescent="0.2">
      <c r="A284" s="185"/>
      <c r="B284" s="186"/>
      <c r="C284" s="187"/>
      <c r="D284" s="198"/>
      <c r="E284" s="231"/>
      <c r="F284" s="231"/>
      <c r="G284" s="200"/>
      <c r="H284" s="201"/>
      <c r="I284" s="231"/>
      <c r="J284" s="231"/>
      <c r="K284" s="200"/>
      <c r="L284" s="202"/>
      <c r="M284" s="482"/>
      <c r="N284" s="258"/>
      <c r="O284" s="258"/>
      <c r="P284" s="203"/>
      <c r="Q284" s="203"/>
      <c r="R284" s="203"/>
      <c r="S284" s="218"/>
      <c r="T284" s="408"/>
      <c r="U284" s="204"/>
      <c r="V284" s="204"/>
      <c r="W284" s="204"/>
      <c r="X284" s="204">
        <v>160</v>
      </c>
      <c r="Y284" s="204"/>
      <c r="Z284" s="204"/>
      <c r="AA284" s="217"/>
      <c r="AB284" s="217"/>
      <c r="AC284" s="267"/>
      <c r="AD284" s="264"/>
      <c r="AE284" s="264"/>
      <c r="AF284" s="264"/>
      <c r="AG284" s="264"/>
      <c r="AH284" s="264"/>
      <c r="AI284" s="264"/>
      <c r="AJ284" s="265"/>
    </row>
    <row r="285" spans="1:43" s="52" customFormat="1" ht="10.5" customHeight="1" x14ac:dyDescent="0.2">
      <c r="A285" s="206"/>
      <c r="B285" s="207"/>
      <c r="C285" s="208"/>
      <c r="D285" s="209"/>
      <c r="E285" s="210"/>
      <c r="F285" s="210"/>
      <c r="G285" s="211"/>
      <c r="H285" s="212"/>
      <c r="I285" s="210"/>
      <c r="J285" s="210"/>
      <c r="K285" s="211"/>
      <c r="L285" s="213"/>
      <c r="M285" s="483"/>
      <c r="N285" s="269"/>
      <c r="O285" s="269"/>
      <c r="P285" s="229"/>
      <c r="Q285" s="229"/>
      <c r="R285" s="229"/>
      <c r="S285" s="218"/>
      <c r="T285" s="446"/>
      <c r="U285" s="204"/>
      <c r="V285" s="204"/>
      <c r="W285" s="216"/>
      <c r="X285" s="215" t="s">
        <v>178</v>
      </c>
      <c r="Y285" s="204"/>
      <c r="Z285" s="204"/>
      <c r="AA285" s="217"/>
      <c r="AB285" s="217"/>
      <c r="AC285" s="267"/>
      <c r="AD285" s="264"/>
      <c r="AE285" s="264"/>
      <c r="AF285" s="264"/>
      <c r="AG285" s="264"/>
      <c r="AH285" s="264"/>
      <c r="AI285" s="264"/>
      <c r="AJ285" s="265"/>
    </row>
    <row r="286" spans="1:43" s="52" customFormat="1" ht="10.5" customHeight="1" x14ac:dyDescent="0.2">
      <c r="A286" s="274">
        <f>1+A283</f>
        <v>4</v>
      </c>
      <c r="B286" s="296"/>
      <c r="C286" s="219" t="s">
        <v>213</v>
      </c>
      <c r="D286" s="220"/>
      <c r="E286" s="221"/>
      <c r="F286" s="221"/>
      <c r="G286" s="222"/>
      <c r="H286" s="244">
        <v>5</v>
      </c>
      <c r="I286" s="221"/>
      <c r="J286" s="221"/>
      <c r="K286" s="222"/>
      <c r="L286" s="224"/>
      <c r="M286" s="529">
        <f t="shared" ref="M286" si="461">N286/30</f>
        <v>9</v>
      </c>
      <c r="N286" s="259">
        <f>O286+T286</f>
        <v>270</v>
      </c>
      <c r="O286" s="259">
        <f>+P286++Q286+R286+S286</f>
        <v>32</v>
      </c>
      <c r="P286" s="193">
        <v>10</v>
      </c>
      <c r="Q286" s="193">
        <v>16</v>
      </c>
      <c r="R286" s="193">
        <v>4</v>
      </c>
      <c r="S286" s="218">
        <v>2</v>
      </c>
      <c r="T286" s="615">
        <f>SUM(U287:AB287)</f>
        <v>238</v>
      </c>
      <c r="U286" s="336"/>
      <c r="V286" s="204"/>
      <c r="W286" s="204"/>
      <c r="X286" s="292">
        <v>24</v>
      </c>
      <c r="Y286" s="232">
        <v>8</v>
      </c>
      <c r="Z286" s="204"/>
      <c r="AA286" s="227"/>
      <c r="AB286" s="227"/>
      <c r="AC286" s="285">
        <f t="shared" ref="AC286" si="462">(U286+U287)/30</f>
        <v>0</v>
      </c>
      <c r="AD286" s="272">
        <f t="shared" ref="AD286" si="463">(V286+V287)/30</f>
        <v>0</v>
      </c>
      <c r="AE286" s="272">
        <f t="shared" ref="AE286" si="464">(W286+W287)/30</f>
        <v>0</v>
      </c>
      <c r="AF286" s="272">
        <f t="shared" ref="AF286" si="465">(X286+X287)/30</f>
        <v>7.4666666666666668</v>
      </c>
      <c r="AG286" s="272">
        <f t="shared" ref="AG286" si="466">(Y286+Y287)/30</f>
        <v>1.5333333333333334</v>
      </c>
      <c r="AH286" s="272">
        <f t="shared" ref="AH286" si="467">(Z286+Z287)/30</f>
        <v>0</v>
      </c>
      <c r="AI286" s="272">
        <f t="shared" ref="AI286" si="468">(AA286+AA287)/30</f>
        <v>0</v>
      </c>
      <c r="AJ286" s="273">
        <f t="shared" ref="AJ286" si="469">(AB286+AB287)/30</f>
        <v>0</v>
      </c>
      <c r="AK286" s="52" t="b">
        <f>P286+Q286+R286+S286=SUM(U286:AB286)</f>
        <v>1</v>
      </c>
    </row>
    <row r="287" spans="1:43" s="52" customFormat="1" ht="10.5" customHeight="1" x14ac:dyDescent="0.2">
      <c r="A287" s="185"/>
      <c r="B287" s="186"/>
      <c r="C287" s="187"/>
      <c r="D287" s="198"/>
      <c r="E287" s="231"/>
      <c r="F287" s="231"/>
      <c r="G287" s="200"/>
      <c r="H287" s="201"/>
      <c r="I287" s="231"/>
      <c r="J287" s="231"/>
      <c r="K287" s="200"/>
      <c r="L287" s="202"/>
      <c r="M287" s="482"/>
      <c r="N287" s="258"/>
      <c r="O287" s="258"/>
      <c r="P287" s="203"/>
      <c r="Q287" s="203"/>
      <c r="R287" s="203"/>
      <c r="S287" s="218"/>
      <c r="T287" s="408"/>
      <c r="U287" s="194"/>
      <c r="V287" s="204"/>
      <c r="W287" s="204"/>
      <c r="X287" s="225">
        <v>200</v>
      </c>
      <c r="Y287" s="204">
        <v>38</v>
      </c>
      <c r="Z287" s="204"/>
      <c r="AA287" s="217"/>
      <c r="AB287" s="217"/>
      <c r="AC287" s="620"/>
      <c r="AD287" s="621"/>
      <c r="AE287" s="621"/>
      <c r="AF287" s="621"/>
      <c r="AG287" s="621"/>
      <c r="AH287" s="621"/>
      <c r="AI287" s="621"/>
      <c r="AJ287" s="622"/>
    </row>
    <row r="288" spans="1:43" s="52" customFormat="1" ht="10.5" customHeight="1" x14ac:dyDescent="0.2">
      <c r="A288" s="206"/>
      <c r="B288" s="207"/>
      <c r="C288" s="208"/>
      <c r="D288" s="209"/>
      <c r="E288" s="210"/>
      <c r="F288" s="210"/>
      <c r="G288" s="211"/>
      <c r="H288" s="212"/>
      <c r="I288" s="210"/>
      <c r="J288" s="210"/>
      <c r="K288" s="211"/>
      <c r="L288" s="213"/>
      <c r="M288" s="483"/>
      <c r="N288" s="269"/>
      <c r="O288" s="269"/>
      <c r="P288" s="229"/>
      <c r="Q288" s="229"/>
      <c r="R288" s="229"/>
      <c r="S288" s="218"/>
      <c r="T288" s="446"/>
      <c r="U288" s="194"/>
      <c r="V288" s="204"/>
      <c r="W288" s="215"/>
      <c r="X288" s="204"/>
      <c r="Y288" s="215" t="s">
        <v>178</v>
      </c>
      <c r="Z288" s="216"/>
      <c r="AA288" s="217"/>
      <c r="AB288" s="217"/>
      <c r="AC288" s="262"/>
      <c r="AD288" s="263"/>
      <c r="AE288" s="263"/>
      <c r="AF288" s="263"/>
      <c r="AG288" s="263"/>
      <c r="AH288" s="263"/>
      <c r="AI288" s="263"/>
      <c r="AJ288" s="484"/>
    </row>
    <row r="289" spans="1:43" s="52" customFormat="1" ht="10.5" customHeight="1" x14ac:dyDescent="0.2">
      <c r="A289" s="274">
        <f t="shared" ref="A289" si="470">1+A286</f>
        <v>5</v>
      </c>
      <c r="B289" s="296"/>
      <c r="C289" s="219" t="s">
        <v>214</v>
      </c>
      <c r="D289" s="220"/>
      <c r="E289" s="221"/>
      <c r="F289" s="221"/>
      <c r="G289" s="222"/>
      <c r="H289" s="244">
        <v>5</v>
      </c>
      <c r="I289" s="221"/>
      <c r="J289" s="221"/>
      <c r="K289" s="222"/>
      <c r="L289" s="224"/>
      <c r="M289" s="529">
        <f t="shared" ref="M289" si="471">N289/30</f>
        <v>3</v>
      </c>
      <c r="N289" s="259">
        <f>O289+T289</f>
        <v>90</v>
      </c>
      <c r="O289" s="259">
        <f>+P289++Q289+R289+S289</f>
        <v>10</v>
      </c>
      <c r="P289" s="193">
        <v>6</v>
      </c>
      <c r="Q289" s="193"/>
      <c r="R289" s="193">
        <v>2</v>
      </c>
      <c r="S289" s="337">
        <v>2</v>
      </c>
      <c r="T289" s="615">
        <f>SUM(U290:AB290)</f>
        <v>80</v>
      </c>
      <c r="U289" s="238"/>
      <c r="V289" s="238"/>
      <c r="W289" s="338"/>
      <c r="X289" s="339"/>
      <c r="Y289" s="233">
        <v>10</v>
      </c>
      <c r="Z289" s="226"/>
      <c r="AA289" s="227"/>
      <c r="AB289" s="227"/>
      <c r="AC289" s="267">
        <f>(U289+U290)/30</f>
        <v>0</v>
      </c>
      <c r="AD289" s="264">
        <f t="shared" ref="AD289" si="472">(V289+V290)/30</f>
        <v>0</v>
      </c>
      <c r="AE289" s="264">
        <f t="shared" ref="AE289" si="473">(W289+W290)/30</f>
        <v>0</v>
      </c>
      <c r="AF289" s="264">
        <f t="shared" ref="AF289" si="474">(X289+X290)/30</f>
        <v>0</v>
      </c>
      <c r="AG289" s="264">
        <f t="shared" ref="AG289" si="475">(Y289+Y290)/30</f>
        <v>3</v>
      </c>
      <c r="AH289" s="264">
        <f t="shared" ref="AH289" si="476">(Z289+Z290)/30</f>
        <v>0</v>
      </c>
      <c r="AI289" s="264">
        <f t="shared" ref="AI289" si="477">(AA289+AA290)/30</f>
        <v>0</v>
      </c>
      <c r="AJ289" s="265">
        <f t="shared" ref="AJ289" si="478">(AB289+AB290)/30</f>
        <v>0</v>
      </c>
      <c r="AK289" s="52" t="b">
        <f>P289+Q289+R289+S289=SUM(U289:AB289)</f>
        <v>1</v>
      </c>
    </row>
    <row r="290" spans="1:43" s="52" customFormat="1" ht="10.5" customHeight="1" x14ac:dyDescent="0.2">
      <c r="A290" s="185"/>
      <c r="B290" s="186"/>
      <c r="C290" s="187"/>
      <c r="D290" s="198"/>
      <c r="E290" s="231"/>
      <c r="F290" s="231"/>
      <c r="G290" s="200"/>
      <c r="H290" s="201"/>
      <c r="I290" s="231"/>
      <c r="J290" s="231"/>
      <c r="K290" s="200"/>
      <c r="L290" s="202"/>
      <c r="M290" s="482"/>
      <c r="N290" s="258"/>
      <c r="O290" s="258"/>
      <c r="P290" s="203"/>
      <c r="Q290" s="203"/>
      <c r="R290" s="203"/>
      <c r="S290" s="340"/>
      <c r="T290" s="408"/>
      <c r="U290" s="238"/>
      <c r="V290" s="238"/>
      <c r="W290" s="338"/>
      <c r="X290" s="339"/>
      <c r="Y290" s="238">
        <v>80</v>
      </c>
      <c r="Z290" s="204"/>
      <c r="AA290" s="217"/>
      <c r="AB290" s="217"/>
      <c r="AC290" s="267"/>
      <c r="AD290" s="264"/>
      <c r="AE290" s="264"/>
      <c r="AF290" s="264"/>
      <c r="AG290" s="264"/>
      <c r="AH290" s="264"/>
      <c r="AI290" s="264"/>
      <c r="AJ290" s="265"/>
    </row>
    <row r="291" spans="1:43" s="52" customFormat="1" ht="10.5" customHeight="1" x14ac:dyDescent="0.2">
      <c r="A291" s="206"/>
      <c r="B291" s="207"/>
      <c r="C291" s="208"/>
      <c r="D291" s="209"/>
      <c r="E291" s="210"/>
      <c r="F291" s="210"/>
      <c r="G291" s="211"/>
      <c r="H291" s="212"/>
      <c r="I291" s="210"/>
      <c r="J291" s="210"/>
      <c r="K291" s="211"/>
      <c r="L291" s="213"/>
      <c r="M291" s="483"/>
      <c r="N291" s="269"/>
      <c r="O291" s="269"/>
      <c r="P291" s="229"/>
      <c r="Q291" s="229"/>
      <c r="R291" s="229"/>
      <c r="S291" s="341"/>
      <c r="T291" s="446"/>
      <c r="U291" s="238"/>
      <c r="V291" s="238"/>
      <c r="W291" s="338"/>
      <c r="X291" s="271"/>
      <c r="Y291" s="215" t="s">
        <v>178</v>
      </c>
      <c r="Z291" s="204"/>
      <c r="AA291" s="217"/>
      <c r="AB291" s="217"/>
      <c r="AC291" s="267"/>
      <c r="AD291" s="264"/>
      <c r="AE291" s="264"/>
      <c r="AF291" s="264"/>
      <c r="AG291" s="264"/>
      <c r="AH291" s="264"/>
      <c r="AI291" s="264"/>
      <c r="AJ291" s="265"/>
    </row>
    <row r="292" spans="1:43" s="52" customFormat="1" ht="10.5" customHeight="1" x14ac:dyDescent="0.2">
      <c r="A292" s="274">
        <f t="shared" ref="A292" si="479">1+A289</f>
        <v>6</v>
      </c>
      <c r="B292" s="296"/>
      <c r="C292" s="219" t="s">
        <v>78</v>
      </c>
      <c r="D292" s="220"/>
      <c r="E292" s="221"/>
      <c r="F292" s="221"/>
      <c r="G292" s="222"/>
      <c r="H292" s="244">
        <v>6</v>
      </c>
      <c r="I292" s="221"/>
      <c r="J292" s="221"/>
      <c r="K292" s="222"/>
      <c r="L292" s="224"/>
      <c r="M292" s="529">
        <f t="shared" ref="M292" si="480">N292/30</f>
        <v>6</v>
      </c>
      <c r="N292" s="259">
        <f t="shared" ref="N292" si="481">O292+T292</f>
        <v>180</v>
      </c>
      <c r="O292" s="362">
        <f t="shared" ref="O292" si="482">P292+Q292+R292+S292</f>
        <v>20</v>
      </c>
      <c r="P292" s="193">
        <v>2</v>
      </c>
      <c r="Q292" s="193">
        <v>10</v>
      </c>
      <c r="R292" s="193">
        <v>6</v>
      </c>
      <c r="S292" s="193">
        <v>2</v>
      </c>
      <c r="T292" s="615">
        <f t="shared" ref="T292" si="483">SUM(U293:AB293)</f>
        <v>160</v>
      </c>
      <c r="U292" s="238"/>
      <c r="V292" s="204"/>
      <c r="W292" s="271"/>
      <c r="X292" s="204"/>
      <c r="Y292" s="225"/>
      <c r="Z292" s="232">
        <v>20</v>
      </c>
      <c r="AA292" s="217"/>
      <c r="AB292" s="217"/>
      <c r="AC292" s="267">
        <f t="shared" ref="AC292" si="484">(U292+U293)/30</f>
        <v>0</v>
      </c>
      <c r="AD292" s="264">
        <f t="shared" ref="AD292" si="485">(V292+V293)/30</f>
        <v>0</v>
      </c>
      <c r="AE292" s="264">
        <f t="shared" ref="AE292" si="486">(W292+W293)/30</f>
        <v>0</v>
      </c>
      <c r="AF292" s="264">
        <f t="shared" ref="AF292" si="487">(X292+X293)/30</f>
        <v>0</v>
      </c>
      <c r="AG292" s="264">
        <f t="shared" ref="AG292" si="488">(Y292+Y293)/30</f>
        <v>0</v>
      </c>
      <c r="AH292" s="264">
        <f t="shared" ref="AH292" si="489">(Z292+Z293)/30</f>
        <v>6</v>
      </c>
      <c r="AI292" s="264">
        <f t="shared" ref="AI292" si="490">(AA292+AA293)/30</f>
        <v>0</v>
      </c>
      <c r="AJ292" s="265">
        <f t="shared" ref="AJ292" si="491">(AB292+AB293)/30</f>
        <v>0</v>
      </c>
      <c r="AK292" s="52" t="b">
        <f>P292+Q292+R292+S292=SUM(U292:AB292)</f>
        <v>1</v>
      </c>
    </row>
    <row r="293" spans="1:43" s="52" customFormat="1" ht="10.5" customHeight="1" x14ac:dyDescent="0.2">
      <c r="A293" s="185"/>
      <c r="B293" s="186"/>
      <c r="C293" s="187"/>
      <c r="D293" s="198"/>
      <c r="E293" s="199"/>
      <c r="F293" s="199"/>
      <c r="G293" s="200"/>
      <c r="H293" s="201"/>
      <c r="I293" s="199"/>
      <c r="J293" s="199"/>
      <c r="K293" s="200"/>
      <c r="L293" s="202"/>
      <c r="M293" s="482"/>
      <c r="N293" s="258"/>
      <c r="O293" s="362"/>
      <c r="P293" s="203"/>
      <c r="Q293" s="203"/>
      <c r="R293" s="203"/>
      <c r="S293" s="203"/>
      <c r="T293" s="408"/>
      <c r="U293" s="238"/>
      <c r="V293" s="271"/>
      <c r="W293" s="271"/>
      <c r="X293" s="271"/>
      <c r="Y293" s="225"/>
      <c r="Z293" s="204">
        <v>160</v>
      </c>
      <c r="AA293" s="217"/>
      <c r="AB293" s="217"/>
      <c r="AC293" s="267"/>
      <c r="AD293" s="264"/>
      <c r="AE293" s="264"/>
      <c r="AF293" s="264"/>
      <c r="AG293" s="264"/>
      <c r="AH293" s="264"/>
      <c r="AI293" s="264"/>
      <c r="AJ293" s="265"/>
    </row>
    <row r="294" spans="1:43" s="52" customFormat="1" ht="10.5" customHeight="1" x14ac:dyDescent="0.2">
      <c r="A294" s="206"/>
      <c r="B294" s="207"/>
      <c r="C294" s="208"/>
      <c r="D294" s="209"/>
      <c r="E294" s="210"/>
      <c r="F294" s="210"/>
      <c r="G294" s="211"/>
      <c r="H294" s="212"/>
      <c r="I294" s="210"/>
      <c r="J294" s="210"/>
      <c r="K294" s="211"/>
      <c r="L294" s="213"/>
      <c r="M294" s="483"/>
      <c r="N294" s="269"/>
      <c r="O294" s="362"/>
      <c r="P294" s="229"/>
      <c r="Q294" s="229"/>
      <c r="R294" s="229"/>
      <c r="S294" s="229"/>
      <c r="T294" s="446"/>
      <c r="U294" s="238"/>
      <c r="V294" s="271"/>
      <c r="W294" s="271"/>
      <c r="X294" s="215"/>
      <c r="Y294" s="216"/>
      <c r="Z294" s="215" t="s">
        <v>178</v>
      </c>
      <c r="AA294" s="217"/>
      <c r="AB294" s="217"/>
      <c r="AC294" s="267"/>
      <c r="AD294" s="264"/>
      <c r="AE294" s="264"/>
      <c r="AF294" s="264"/>
      <c r="AG294" s="264"/>
      <c r="AH294" s="264"/>
      <c r="AI294" s="264"/>
      <c r="AJ294" s="265"/>
    </row>
    <row r="295" spans="1:43" s="52" customFormat="1" ht="10.5" customHeight="1" x14ac:dyDescent="0.2">
      <c r="A295" s="274">
        <f t="shared" ref="A295:A301" si="492">1+A292</f>
        <v>7</v>
      </c>
      <c r="B295" s="296"/>
      <c r="C295" s="219" t="s">
        <v>123</v>
      </c>
      <c r="D295" s="220"/>
      <c r="E295" s="221"/>
      <c r="F295" s="221"/>
      <c r="G295" s="222"/>
      <c r="H295" s="244">
        <v>5</v>
      </c>
      <c r="I295" s="221"/>
      <c r="J295" s="221"/>
      <c r="K295" s="222"/>
      <c r="L295" s="298"/>
      <c r="M295" s="529">
        <f t="shared" ref="M295" si="493">N295/30</f>
        <v>6</v>
      </c>
      <c r="N295" s="259">
        <f t="shared" ref="N295" si="494">O295+T295</f>
        <v>180</v>
      </c>
      <c r="O295" s="259">
        <f t="shared" ref="O295" si="495">P295+Q295+R295+S295</f>
        <v>20</v>
      </c>
      <c r="P295" s="193">
        <v>2</v>
      </c>
      <c r="Q295" s="193">
        <v>10</v>
      </c>
      <c r="R295" s="193">
        <v>6</v>
      </c>
      <c r="S295" s="193">
        <v>2</v>
      </c>
      <c r="T295" s="615">
        <f t="shared" ref="T295" si="496">SUM(U296:AB296)</f>
        <v>160</v>
      </c>
      <c r="U295" s="194"/>
      <c r="V295" s="238"/>
      <c r="W295" s="204"/>
      <c r="X295" s="342"/>
      <c r="Y295" s="232">
        <v>20</v>
      </c>
      <c r="Z295" s="232"/>
      <c r="AA295" s="275"/>
      <c r="AB295" s="275"/>
      <c r="AC295" s="267">
        <f t="shared" ref="AC295" si="497">(U295+U296)/30</f>
        <v>0</v>
      </c>
      <c r="AD295" s="264">
        <f t="shared" ref="AD295" si="498">(V295+V296)/30</f>
        <v>0</v>
      </c>
      <c r="AE295" s="264">
        <f t="shared" ref="AE295" si="499">(W295+W296)/30</f>
        <v>0</v>
      </c>
      <c r="AF295" s="264">
        <f t="shared" ref="AF295" si="500">(X295+X296)/30</f>
        <v>0</v>
      </c>
      <c r="AG295" s="264">
        <f t="shared" ref="AG295" si="501">(Y295+Y296)/30</f>
        <v>6</v>
      </c>
      <c r="AH295" s="264">
        <f t="shared" ref="AH295" si="502">(Z295+Z296)/30</f>
        <v>0</v>
      </c>
      <c r="AI295" s="264">
        <f t="shared" ref="AI295" si="503">(AA295+AA296)/30</f>
        <v>0</v>
      </c>
      <c r="AJ295" s="265">
        <f t="shared" ref="AJ295" si="504">(AB295+AB296)/30</f>
        <v>0</v>
      </c>
      <c r="AK295" s="52" t="b">
        <f>P295+Q295+R295+S295=SUM(U295:AB295)</f>
        <v>1</v>
      </c>
    </row>
    <row r="296" spans="1:43" s="52" customFormat="1" ht="10.5" customHeight="1" x14ac:dyDescent="0.2">
      <c r="A296" s="185"/>
      <c r="B296" s="186"/>
      <c r="C296" s="187"/>
      <c r="D296" s="198"/>
      <c r="E296" s="199"/>
      <c r="F296" s="199"/>
      <c r="G296" s="200"/>
      <c r="H296" s="201"/>
      <c r="I296" s="199"/>
      <c r="J296" s="199"/>
      <c r="K296" s="200"/>
      <c r="L296" s="302"/>
      <c r="M296" s="482"/>
      <c r="N296" s="258"/>
      <c r="O296" s="258"/>
      <c r="P296" s="203"/>
      <c r="Q296" s="203"/>
      <c r="R296" s="203"/>
      <c r="S296" s="203"/>
      <c r="T296" s="408"/>
      <c r="U296" s="194"/>
      <c r="V296" s="238"/>
      <c r="W296" s="204"/>
      <c r="X296" s="342"/>
      <c r="Y296" s="204">
        <v>160</v>
      </c>
      <c r="Z296" s="232"/>
      <c r="AA296" s="275"/>
      <c r="AB296" s="275"/>
      <c r="AC296" s="267"/>
      <c r="AD296" s="264"/>
      <c r="AE296" s="264"/>
      <c r="AF296" s="264"/>
      <c r="AG296" s="264"/>
      <c r="AH296" s="264"/>
      <c r="AI296" s="264"/>
      <c r="AJ296" s="265"/>
    </row>
    <row r="297" spans="1:43" s="52" customFormat="1" ht="10.5" customHeight="1" x14ac:dyDescent="0.2">
      <c r="A297" s="206"/>
      <c r="B297" s="207"/>
      <c r="C297" s="208"/>
      <c r="D297" s="209"/>
      <c r="E297" s="210"/>
      <c r="F297" s="210"/>
      <c r="G297" s="211"/>
      <c r="H297" s="212"/>
      <c r="I297" s="210"/>
      <c r="J297" s="210"/>
      <c r="K297" s="211"/>
      <c r="L297" s="307"/>
      <c r="M297" s="483"/>
      <c r="N297" s="269"/>
      <c r="O297" s="269"/>
      <c r="P297" s="229"/>
      <c r="Q297" s="229"/>
      <c r="R297" s="229"/>
      <c r="S297" s="229"/>
      <c r="T297" s="446"/>
      <c r="U297" s="238"/>
      <c r="V297" s="238"/>
      <c r="W297" s="338"/>
      <c r="X297" s="339"/>
      <c r="Y297" s="215" t="s">
        <v>178</v>
      </c>
      <c r="Z297" s="226"/>
      <c r="AA297" s="227"/>
      <c r="AB297" s="227"/>
      <c r="AC297" s="267"/>
      <c r="AD297" s="264"/>
      <c r="AE297" s="264"/>
      <c r="AF297" s="264"/>
      <c r="AG297" s="264"/>
      <c r="AH297" s="264"/>
      <c r="AI297" s="264"/>
      <c r="AJ297" s="265"/>
    </row>
    <row r="298" spans="1:43" s="52" customFormat="1" ht="10.5" hidden="1" customHeight="1" x14ac:dyDescent="0.2">
      <c r="A298" s="274">
        <f t="shared" si="492"/>
        <v>8</v>
      </c>
      <c r="B298" s="296"/>
      <c r="C298" s="219"/>
      <c r="D298" s="220"/>
      <c r="E298" s="221"/>
      <c r="F298" s="221"/>
      <c r="G298" s="222"/>
      <c r="H298" s="244"/>
      <c r="I298" s="221"/>
      <c r="J298" s="221"/>
      <c r="K298" s="222"/>
      <c r="L298" s="298"/>
      <c r="M298" s="529">
        <f t="shared" ref="M298" si="505">N298/30</f>
        <v>0</v>
      </c>
      <c r="N298" s="259">
        <f t="shared" ref="N298" si="506">O298+T298</f>
        <v>0</v>
      </c>
      <c r="O298" s="259">
        <f t="shared" ref="O298" si="507">P298+Q298+R298+S298</f>
        <v>0</v>
      </c>
      <c r="P298" s="203"/>
      <c r="Q298" s="203"/>
      <c r="R298" s="203"/>
      <c r="S298" s="203"/>
      <c r="T298" s="615">
        <f t="shared" ref="T298" si="508">SUM(U299:AB299)</f>
        <v>0</v>
      </c>
      <c r="U298" s="238"/>
      <c r="V298" s="238"/>
      <c r="W298" s="338"/>
      <c r="X298" s="339"/>
      <c r="Y298" s="225"/>
      <c r="Z298" s="204"/>
      <c r="AA298" s="217"/>
      <c r="AB298" s="217"/>
      <c r="AC298" s="267">
        <f t="shared" ref="AC298" si="509">(U298+U299)/30</f>
        <v>0</v>
      </c>
      <c r="AD298" s="264">
        <f t="shared" ref="AD298" si="510">(V298+V299)/30</f>
        <v>0</v>
      </c>
      <c r="AE298" s="264">
        <f t="shared" ref="AE298" si="511">(W298+W299)/30</f>
        <v>0</v>
      </c>
      <c r="AF298" s="264">
        <f t="shared" ref="AF298" si="512">(X298+X299)/30</f>
        <v>0</v>
      </c>
      <c r="AG298" s="264">
        <f t="shared" ref="AG298" si="513">(Y298+Y299)/30</f>
        <v>0</v>
      </c>
      <c r="AH298" s="264">
        <f t="shared" ref="AH298" si="514">(Z298+Z299)/30</f>
        <v>0</v>
      </c>
      <c r="AI298" s="264">
        <f t="shared" ref="AI298" si="515">(AA298+AA299)/30</f>
        <v>0</v>
      </c>
      <c r="AJ298" s="265">
        <f t="shared" ref="AJ298" si="516">(AB298+AB299)/30</f>
        <v>0</v>
      </c>
      <c r="AK298" s="52" t="b">
        <f>P298+Q298+R298+S298=SUM(U298:AB298)</f>
        <v>1</v>
      </c>
    </row>
    <row r="299" spans="1:43" s="52" customFormat="1" ht="10.5" hidden="1" customHeight="1" x14ac:dyDescent="0.2">
      <c r="A299" s="185"/>
      <c r="B299" s="186"/>
      <c r="C299" s="187"/>
      <c r="D299" s="198"/>
      <c r="E299" s="199"/>
      <c r="F299" s="199"/>
      <c r="G299" s="200"/>
      <c r="H299" s="201"/>
      <c r="I299" s="199"/>
      <c r="J299" s="199"/>
      <c r="K299" s="200"/>
      <c r="L299" s="302"/>
      <c r="M299" s="482"/>
      <c r="N299" s="258"/>
      <c r="O299" s="258"/>
      <c r="P299" s="203"/>
      <c r="Q299" s="203"/>
      <c r="R299" s="203"/>
      <c r="S299" s="203"/>
      <c r="T299" s="408"/>
      <c r="U299" s="238"/>
      <c r="V299" s="238"/>
      <c r="W299" s="338"/>
      <c r="X299" s="339"/>
      <c r="Y299" s="225"/>
      <c r="Z299" s="226"/>
      <c r="AA299" s="227"/>
      <c r="AB299" s="227"/>
      <c r="AC299" s="267"/>
      <c r="AD299" s="264"/>
      <c r="AE299" s="264"/>
      <c r="AF299" s="264"/>
      <c r="AG299" s="264"/>
      <c r="AH299" s="264"/>
      <c r="AI299" s="264"/>
      <c r="AJ299" s="265"/>
    </row>
    <row r="300" spans="1:43" s="52" customFormat="1" ht="10.5" hidden="1" customHeight="1" x14ac:dyDescent="0.2">
      <c r="A300" s="206"/>
      <c r="B300" s="207"/>
      <c r="C300" s="208"/>
      <c r="D300" s="209"/>
      <c r="E300" s="210"/>
      <c r="F300" s="210"/>
      <c r="G300" s="211"/>
      <c r="H300" s="212"/>
      <c r="I300" s="210"/>
      <c r="J300" s="210"/>
      <c r="K300" s="211"/>
      <c r="L300" s="307"/>
      <c r="M300" s="483"/>
      <c r="N300" s="269"/>
      <c r="O300" s="269"/>
      <c r="P300" s="229"/>
      <c r="Q300" s="229"/>
      <c r="R300" s="229"/>
      <c r="S300" s="229"/>
      <c r="T300" s="446"/>
      <c r="U300" s="238"/>
      <c r="V300" s="238"/>
      <c r="W300" s="338"/>
      <c r="X300" s="339"/>
      <c r="Y300" s="225"/>
      <c r="Z300" s="204"/>
      <c r="AA300" s="217"/>
      <c r="AB300" s="217"/>
      <c r="AC300" s="267"/>
      <c r="AD300" s="264"/>
      <c r="AE300" s="264"/>
      <c r="AF300" s="264"/>
      <c r="AG300" s="264"/>
      <c r="AH300" s="264"/>
      <c r="AI300" s="264"/>
      <c r="AJ300" s="265"/>
    </row>
    <row r="301" spans="1:43" s="52" customFormat="1" ht="10.5" hidden="1" customHeight="1" x14ac:dyDescent="0.2">
      <c r="A301" s="274">
        <f t="shared" si="492"/>
        <v>9</v>
      </c>
      <c r="B301" s="296"/>
      <c r="C301" s="187"/>
      <c r="D301" s="220"/>
      <c r="E301" s="221"/>
      <c r="F301" s="221"/>
      <c r="G301" s="222"/>
      <c r="H301" s="244"/>
      <c r="I301" s="221"/>
      <c r="J301" s="221"/>
      <c r="K301" s="222"/>
      <c r="L301" s="298"/>
      <c r="M301" s="529">
        <f t="shared" ref="M301" si="517">N301/30</f>
        <v>0</v>
      </c>
      <c r="N301" s="259">
        <f t="shared" ref="N301" si="518">O301+T301</f>
        <v>0</v>
      </c>
      <c r="O301" s="259">
        <f t="shared" ref="O301" si="519">P301+Q301+R301+S301</f>
        <v>0</v>
      </c>
      <c r="P301" s="203"/>
      <c r="Q301" s="203"/>
      <c r="R301" s="203"/>
      <c r="S301" s="203"/>
      <c r="T301" s="615">
        <f t="shared" ref="T301" si="520">SUM(U302:AB302)</f>
        <v>0</v>
      </c>
      <c r="U301" s="238"/>
      <c r="V301" s="238"/>
      <c r="W301" s="338"/>
      <c r="X301" s="339"/>
      <c r="Y301" s="225"/>
      <c r="Z301" s="226"/>
      <c r="AA301" s="227"/>
      <c r="AB301" s="227"/>
      <c r="AC301" s="267">
        <f t="shared" ref="AC301" si="521">(U301+U302)/30</f>
        <v>0</v>
      </c>
      <c r="AD301" s="264">
        <f t="shared" ref="AD301" si="522">(V301+V302)/30</f>
        <v>0</v>
      </c>
      <c r="AE301" s="264">
        <f t="shared" ref="AE301" si="523">(W301+W302)/30</f>
        <v>0</v>
      </c>
      <c r="AF301" s="264">
        <f t="shared" ref="AF301" si="524">(X301+X302)/30</f>
        <v>0</v>
      </c>
      <c r="AG301" s="264">
        <f t="shared" ref="AG301" si="525">(Y301+Y302)/30</f>
        <v>0</v>
      </c>
      <c r="AH301" s="264">
        <f t="shared" ref="AH301" si="526">(Z301+Z302)/30</f>
        <v>0</v>
      </c>
      <c r="AI301" s="264">
        <f t="shared" ref="AI301" si="527">(AA301+AA302)/30</f>
        <v>0</v>
      </c>
      <c r="AJ301" s="265">
        <f t="shared" ref="AJ301" si="528">(AB301+AB302)/30</f>
        <v>0</v>
      </c>
      <c r="AK301" s="52" t="b">
        <f>P301+Q301+R301+S301=SUM(U301:AB301)</f>
        <v>1</v>
      </c>
    </row>
    <row r="302" spans="1:43" s="52" customFormat="1" ht="10.5" hidden="1" customHeight="1" x14ac:dyDescent="0.2">
      <c r="A302" s="185"/>
      <c r="B302" s="186"/>
      <c r="C302" s="187"/>
      <c r="D302" s="198"/>
      <c r="E302" s="199"/>
      <c r="F302" s="199"/>
      <c r="G302" s="200"/>
      <c r="H302" s="201"/>
      <c r="I302" s="199"/>
      <c r="J302" s="199"/>
      <c r="K302" s="200"/>
      <c r="L302" s="302"/>
      <c r="M302" s="482"/>
      <c r="N302" s="258"/>
      <c r="O302" s="258"/>
      <c r="P302" s="203"/>
      <c r="Q302" s="203"/>
      <c r="R302" s="203"/>
      <c r="S302" s="203"/>
      <c r="T302" s="408"/>
      <c r="U302" s="238"/>
      <c r="V302" s="238"/>
      <c r="W302" s="338"/>
      <c r="X302" s="339"/>
      <c r="Y302" s="225"/>
      <c r="Z302" s="204"/>
      <c r="AA302" s="217"/>
      <c r="AB302" s="217"/>
      <c r="AC302" s="267"/>
      <c r="AD302" s="264"/>
      <c r="AE302" s="264"/>
      <c r="AF302" s="264"/>
      <c r="AG302" s="264"/>
      <c r="AH302" s="264"/>
      <c r="AI302" s="264"/>
      <c r="AJ302" s="265"/>
    </row>
    <row r="303" spans="1:43" s="52" customFormat="1" ht="10.5" hidden="1" customHeight="1" x14ac:dyDescent="0.2">
      <c r="A303" s="206"/>
      <c r="B303" s="207"/>
      <c r="C303" s="343"/>
      <c r="D303" s="198"/>
      <c r="E303" s="199"/>
      <c r="F303" s="199"/>
      <c r="G303" s="200"/>
      <c r="H303" s="201"/>
      <c r="I303" s="199"/>
      <c r="J303" s="199"/>
      <c r="K303" s="200"/>
      <c r="L303" s="302"/>
      <c r="M303" s="483"/>
      <c r="N303" s="269"/>
      <c r="O303" s="269"/>
      <c r="P303" s="229"/>
      <c r="Q303" s="229"/>
      <c r="R303" s="229"/>
      <c r="S303" s="229"/>
      <c r="T303" s="446"/>
      <c r="U303" s="238"/>
      <c r="V303" s="238"/>
      <c r="W303" s="338"/>
      <c r="X303" s="339"/>
      <c r="Y303" s="225"/>
      <c r="Z303" s="226"/>
      <c r="AA303" s="227"/>
      <c r="AB303" s="227"/>
      <c r="AC303" s="267"/>
      <c r="AD303" s="264"/>
      <c r="AE303" s="264"/>
      <c r="AF303" s="264"/>
      <c r="AG303" s="264"/>
      <c r="AH303" s="264"/>
      <c r="AI303" s="264"/>
      <c r="AJ303" s="265"/>
    </row>
    <row r="304" spans="1:43" s="54" customFormat="1" ht="10.5" customHeight="1" x14ac:dyDescent="0.2">
      <c r="A304" s="295">
        <v>8</v>
      </c>
      <c r="B304" s="296"/>
      <c r="C304" s="219" t="s">
        <v>215</v>
      </c>
      <c r="D304" s="220"/>
      <c r="E304" s="221"/>
      <c r="F304" s="221"/>
      <c r="G304" s="222"/>
      <c r="H304" s="244">
        <v>5</v>
      </c>
      <c r="I304" s="221"/>
      <c r="J304" s="221"/>
      <c r="K304" s="222"/>
      <c r="L304" s="298"/>
      <c r="M304" s="529">
        <f t="shared" ref="M304" si="529">N304/30</f>
        <v>6</v>
      </c>
      <c r="N304" s="259">
        <f t="shared" ref="N304" si="530">O304+T304</f>
        <v>180</v>
      </c>
      <c r="O304" s="259">
        <f t="shared" ref="O304" si="531">P304+Q304+R304+S304</f>
        <v>20</v>
      </c>
      <c r="P304" s="193">
        <v>2</v>
      </c>
      <c r="Q304" s="193">
        <v>10</v>
      </c>
      <c r="R304" s="193">
        <v>6</v>
      </c>
      <c r="S304" s="193">
        <v>2</v>
      </c>
      <c r="T304" s="615">
        <f t="shared" ref="T304" si="532">SUM(U305:AB305)</f>
        <v>160</v>
      </c>
      <c r="U304" s="238"/>
      <c r="V304" s="238"/>
      <c r="W304" s="338"/>
      <c r="X304" s="339"/>
      <c r="Y304" s="232">
        <v>20</v>
      </c>
      <c r="Z304" s="204"/>
      <c r="AA304" s="217"/>
      <c r="AB304" s="217"/>
      <c r="AC304" s="267">
        <f t="shared" ref="AC304" si="533">(U304+U305)/30</f>
        <v>0</v>
      </c>
      <c r="AD304" s="264">
        <f t="shared" ref="AD304" si="534">(V304+V305)/30</f>
        <v>0</v>
      </c>
      <c r="AE304" s="264">
        <f t="shared" ref="AE304" si="535">(W304+W305)/30</f>
        <v>0</v>
      </c>
      <c r="AF304" s="264">
        <f t="shared" ref="AF304" si="536">(X304+X305)/30</f>
        <v>0</v>
      </c>
      <c r="AG304" s="264">
        <f t="shared" ref="AG304" si="537">(Y304+Y305)/30</f>
        <v>6</v>
      </c>
      <c r="AH304" s="264">
        <f t="shared" ref="AH304" si="538">(Z304+Z305)/30</f>
        <v>0</v>
      </c>
      <c r="AI304" s="264">
        <f t="shared" ref="AI304" si="539">(AA304+AA305)/30</f>
        <v>0</v>
      </c>
      <c r="AJ304" s="265">
        <f t="shared" ref="AJ304" si="540">(AB304+AB305)/30</f>
        <v>0</v>
      </c>
      <c r="AK304" s="52" t="b">
        <f>P304+Q304+R304+S304=SUM(U304:AB304)</f>
        <v>1</v>
      </c>
      <c r="AL304" s="53"/>
      <c r="AM304" s="53"/>
      <c r="AN304" s="53"/>
      <c r="AO304" s="53"/>
      <c r="AP304" s="53"/>
      <c r="AQ304" s="53"/>
    </row>
    <row r="305" spans="1:43" s="54" customFormat="1" ht="10.5" customHeight="1" x14ac:dyDescent="0.25">
      <c r="A305" s="301"/>
      <c r="B305" s="186"/>
      <c r="C305" s="187"/>
      <c r="D305" s="198"/>
      <c r="E305" s="231"/>
      <c r="F305" s="231"/>
      <c r="G305" s="200"/>
      <c r="H305" s="201"/>
      <c r="I305" s="231"/>
      <c r="J305" s="231"/>
      <c r="K305" s="200"/>
      <c r="L305" s="302"/>
      <c r="M305" s="482"/>
      <c r="N305" s="258"/>
      <c r="O305" s="258"/>
      <c r="P305" s="203"/>
      <c r="Q305" s="203"/>
      <c r="R305" s="203"/>
      <c r="S305" s="203"/>
      <c r="T305" s="408"/>
      <c r="U305" s="318"/>
      <c r="V305" s="225"/>
      <c r="W305" s="225"/>
      <c r="X305" s="225"/>
      <c r="Y305" s="204">
        <v>160</v>
      </c>
      <c r="Z305" s="225"/>
      <c r="AA305" s="304"/>
      <c r="AB305" s="344"/>
      <c r="AC305" s="267"/>
      <c r="AD305" s="264"/>
      <c r="AE305" s="264"/>
      <c r="AF305" s="264"/>
      <c r="AG305" s="264"/>
      <c r="AH305" s="264"/>
      <c r="AI305" s="264"/>
      <c r="AJ305" s="265"/>
      <c r="AK305" s="53"/>
      <c r="AL305" s="53"/>
      <c r="AM305" s="53"/>
      <c r="AN305" s="53"/>
      <c r="AO305" s="53"/>
      <c r="AP305" s="53"/>
      <c r="AQ305" s="53"/>
    </row>
    <row r="306" spans="1:43" s="54" customFormat="1" ht="10.5" customHeight="1" x14ac:dyDescent="0.25">
      <c r="A306" s="305"/>
      <c r="B306" s="207"/>
      <c r="C306" s="208"/>
      <c r="D306" s="209"/>
      <c r="E306" s="210"/>
      <c r="F306" s="210"/>
      <c r="G306" s="211"/>
      <c r="H306" s="212"/>
      <c r="I306" s="210"/>
      <c r="J306" s="210"/>
      <c r="K306" s="211"/>
      <c r="L306" s="307"/>
      <c r="M306" s="483"/>
      <c r="N306" s="269"/>
      <c r="O306" s="269"/>
      <c r="P306" s="229"/>
      <c r="Q306" s="229"/>
      <c r="R306" s="229"/>
      <c r="S306" s="229"/>
      <c r="T306" s="446"/>
      <c r="U306" s="318"/>
      <c r="V306" s="225"/>
      <c r="W306" s="225"/>
      <c r="X306" s="215"/>
      <c r="Y306" s="215" t="s">
        <v>178</v>
      </c>
      <c r="Z306" s="215"/>
      <c r="AA306" s="304"/>
      <c r="AB306" s="344"/>
      <c r="AC306" s="267"/>
      <c r="AD306" s="264"/>
      <c r="AE306" s="264"/>
      <c r="AF306" s="264"/>
      <c r="AG306" s="264"/>
      <c r="AH306" s="264"/>
      <c r="AI306" s="264"/>
      <c r="AJ306" s="265"/>
      <c r="AK306" s="53"/>
      <c r="AL306" s="53"/>
      <c r="AM306" s="53"/>
      <c r="AN306" s="53"/>
      <c r="AO306" s="53"/>
      <c r="AP306" s="53"/>
      <c r="AQ306" s="53"/>
    </row>
    <row r="307" spans="1:43" s="65" customFormat="1" ht="10.5" customHeight="1" x14ac:dyDescent="0.25">
      <c r="A307" s="345">
        <f>1+A304</f>
        <v>9</v>
      </c>
      <c r="B307" s="346"/>
      <c r="C307" s="359" t="s">
        <v>216</v>
      </c>
      <c r="D307" s="220"/>
      <c r="E307" s="221"/>
      <c r="F307" s="221"/>
      <c r="G307" s="222"/>
      <c r="H307" s="347"/>
      <c r="I307" s="348"/>
      <c r="J307" s="348"/>
      <c r="K307" s="349"/>
      <c r="L307" s="298"/>
      <c r="M307" s="360">
        <f t="shared" ref="M307" si="541">N307/30</f>
        <v>6</v>
      </c>
      <c r="N307" s="361">
        <f t="shared" ref="N307" si="542">O307+T307</f>
        <v>180</v>
      </c>
      <c r="O307" s="362">
        <f t="shared" ref="O307" si="543">P307+Q307+R307+S307</f>
        <v>20</v>
      </c>
      <c r="P307" s="193">
        <v>2</v>
      </c>
      <c r="Q307" s="193">
        <v>10</v>
      </c>
      <c r="R307" s="193">
        <v>6</v>
      </c>
      <c r="S307" s="193">
        <v>2</v>
      </c>
      <c r="T307" s="363">
        <f t="shared" ref="T307" si="544">SUM(U308:AB308)</f>
        <v>160</v>
      </c>
      <c r="U307" s="318"/>
      <c r="V307" s="225"/>
      <c r="W307" s="225"/>
      <c r="X307" s="225"/>
      <c r="Y307" s="225"/>
      <c r="Z307" s="232">
        <v>20</v>
      </c>
      <c r="AA307" s="225"/>
      <c r="AB307" s="344"/>
      <c r="AC307" s="267">
        <f t="shared" ref="AC307" si="545">(U307+U308)/30</f>
        <v>0</v>
      </c>
      <c r="AD307" s="264">
        <f t="shared" ref="AD307" si="546">(V307+V308)/30</f>
        <v>0</v>
      </c>
      <c r="AE307" s="264">
        <f t="shared" ref="AE307" si="547">(W307+W308)/30</f>
        <v>0</v>
      </c>
      <c r="AF307" s="264">
        <f t="shared" ref="AF307" si="548">(X307+X308)/30</f>
        <v>0</v>
      </c>
      <c r="AG307" s="264">
        <f t="shared" ref="AG307" si="549">(Y307+Y308)/30</f>
        <v>0</v>
      </c>
      <c r="AH307" s="264">
        <f t="shared" ref="AH307" si="550">(Z307+Z308)/30</f>
        <v>6</v>
      </c>
      <c r="AI307" s="264">
        <f t="shared" ref="AI307" si="551">(AA307+AA308)/30</f>
        <v>0</v>
      </c>
      <c r="AJ307" s="265">
        <f t="shared" ref="AJ307" si="552">(AB307+AB308)/30</f>
        <v>0</v>
      </c>
      <c r="AK307" s="64" t="b">
        <f>P307+Q307+R307+S307=SUM(U307:AB307)</f>
        <v>1</v>
      </c>
      <c r="AL307" s="64"/>
      <c r="AM307" s="64"/>
      <c r="AN307" s="64"/>
      <c r="AO307" s="64"/>
      <c r="AP307" s="64"/>
      <c r="AQ307" s="64"/>
    </row>
    <row r="308" spans="1:43" s="65" customFormat="1" ht="10.5" customHeight="1" x14ac:dyDescent="0.25">
      <c r="A308" s="350"/>
      <c r="B308" s="346"/>
      <c r="C308" s="297"/>
      <c r="D308" s="198"/>
      <c r="E308" s="231"/>
      <c r="F308" s="231"/>
      <c r="G308" s="200"/>
      <c r="H308" s="351">
        <v>6</v>
      </c>
      <c r="I308" s="352"/>
      <c r="J308" s="352"/>
      <c r="K308" s="353"/>
      <c r="L308" s="302"/>
      <c r="M308" s="367"/>
      <c r="N308" s="368"/>
      <c r="O308" s="362"/>
      <c r="P308" s="203"/>
      <c r="Q308" s="203"/>
      <c r="R308" s="203"/>
      <c r="S308" s="203"/>
      <c r="T308" s="369"/>
      <c r="U308" s="318"/>
      <c r="V308" s="225"/>
      <c r="W308" s="225"/>
      <c r="X308" s="225"/>
      <c r="Y308" s="225"/>
      <c r="Z308" s="204">
        <v>160</v>
      </c>
      <c r="AA308" s="225"/>
      <c r="AB308" s="344"/>
      <c r="AC308" s="267"/>
      <c r="AD308" s="264"/>
      <c r="AE308" s="264"/>
      <c r="AF308" s="264"/>
      <c r="AG308" s="264"/>
      <c r="AH308" s="264"/>
      <c r="AI308" s="264"/>
      <c r="AJ308" s="265"/>
      <c r="AK308" s="64"/>
      <c r="AL308" s="64"/>
      <c r="AM308" s="64"/>
      <c r="AN308" s="64"/>
      <c r="AO308" s="64"/>
      <c r="AP308" s="64"/>
      <c r="AQ308" s="64"/>
    </row>
    <row r="309" spans="1:43" s="65" customFormat="1" ht="10.5" customHeight="1" x14ac:dyDescent="0.25">
      <c r="A309" s="354"/>
      <c r="B309" s="355"/>
      <c r="C309" s="306"/>
      <c r="D309" s="209"/>
      <c r="E309" s="210"/>
      <c r="F309" s="210"/>
      <c r="G309" s="211"/>
      <c r="H309" s="356"/>
      <c r="I309" s="357"/>
      <c r="J309" s="357"/>
      <c r="K309" s="358"/>
      <c r="L309" s="307"/>
      <c r="M309" s="374"/>
      <c r="N309" s="375"/>
      <c r="O309" s="362"/>
      <c r="P309" s="229"/>
      <c r="Q309" s="229"/>
      <c r="R309" s="229"/>
      <c r="S309" s="229"/>
      <c r="T309" s="376"/>
      <c r="U309" s="214"/>
      <c r="V309" s="215"/>
      <c r="W309" s="215"/>
      <c r="X309" s="216"/>
      <c r="Y309" s="215"/>
      <c r="Z309" s="215" t="s">
        <v>178</v>
      </c>
      <c r="AA309" s="261"/>
      <c r="AB309" s="253"/>
      <c r="AC309" s="267"/>
      <c r="AD309" s="264"/>
      <c r="AE309" s="264"/>
      <c r="AF309" s="264"/>
      <c r="AG309" s="264"/>
      <c r="AH309" s="264"/>
      <c r="AI309" s="264"/>
      <c r="AJ309" s="265"/>
      <c r="AK309" s="64"/>
      <c r="AL309" s="64"/>
      <c r="AM309" s="64"/>
      <c r="AN309" s="64"/>
      <c r="AO309" s="64"/>
      <c r="AP309" s="64"/>
      <c r="AQ309" s="64"/>
    </row>
    <row r="310" spans="1:43" s="59" customFormat="1" ht="10.5" customHeight="1" x14ac:dyDescent="0.2">
      <c r="A310" s="309">
        <f>1+A307</f>
        <v>10</v>
      </c>
      <c r="B310" s="278"/>
      <c r="C310" s="297" t="s">
        <v>103</v>
      </c>
      <c r="D310" s="220"/>
      <c r="E310" s="221"/>
      <c r="F310" s="221"/>
      <c r="G310" s="222"/>
      <c r="H310" s="244">
        <v>6</v>
      </c>
      <c r="I310" s="221"/>
      <c r="J310" s="221"/>
      <c r="K310" s="222"/>
      <c r="L310" s="298"/>
      <c r="M310" s="529">
        <f>N310/30</f>
        <v>6</v>
      </c>
      <c r="N310" s="259">
        <f>O310+T310</f>
        <v>180</v>
      </c>
      <c r="O310" s="259">
        <f t="shared" ref="O310" si="553">P310+Q310+R310+S310</f>
        <v>20</v>
      </c>
      <c r="P310" s="193">
        <v>2</v>
      </c>
      <c r="Q310" s="193">
        <v>10</v>
      </c>
      <c r="R310" s="193">
        <v>6</v>
      </c>
      <c r="S310" s="193">
        <v>2</v>
      </c>
      <c r="T310" s="615">
        <f>SUM(U311:AB311)</f>
        <v>160</v>
      </c>
      <c r="U310" s="317"/>
      <c r="V310" s="225"/>
      <c r="W310" s="225"/>
      <c r="X310" s="225"/>
      <c r="Y310" s="225"/>
      <c r="Z310" s="232">
        <v>20</v>
      </c>
      <c r="AA310" s="304"/>
      <c r="AB310" s="344"/>
      <c r="AC310" s="267">
        <f t="shared" ref="AC310" si="554">(U310+U311)/30</f>
        <v>0</v>
      </c>
      <c r="AD310" s="264">
        <f t="shared" ref="AD310" si="555">(V310+V311)/30</f>
        <v>0</v>
      </c>
      <c r="AE310" s="264">
        <f t="shared" ref="AE310" si="556">(W310+W311)/30</f>
        <v>0</v>
      </c>
      <c r="AF310" s="264">
        <f t="shared" ref="AF310" si="557">(X310+X311)/30</f>
        <v>0</v>
      </c>
      <c r="AG310" s="264">
        <f t="shared" ref="AG310" si="558">(Y310+Y311)/30</f>
        <v>0</v>
      </c>
      <c r="AH310" s="264">
        <f t="shared" ref="AH310" si="559">(Z310+Z311)/30</f>
        <v>6</v>
      </c>
      <c r="AI310" s="264">
        <f t="shared" ref="AI310" si="560">(AA310+AA311)/30</f>
        <v>0</v>
      </c>
      <c r="AJ310" s="265">
        <f t="shared" ref="AJ310" si="561">(AB310+AB311)/30</f>
        <v>0</v>
      </c>
      <c r="AK310" s="50" t="b">
        <f>P310+Q310+R310+S310=SUM(U310:AB310)</f>
        <v>1</v>
      </c>
      <c r="AL310" s="58"/>
      <c r="AM310" s="58"/>
      <c r="AN310" s="58"/>
      <c r="AO310" s="58"/>
      <c r="AP310" s="58"/>
      <c r="AQ310" s="58"/>
    </row>
    <row r="311" spans="1:43" s="59" customFormat="1" ht="10.5" customHeight="1" x14ac:dyDescent="0.25">
      <c r="A311" s="309"/>
      <c r="B311" s="278"/>
      <c r="C311" s="297"/>
      <c r="D311" s="198"/>
      <c r="E311" s="231"/>
      <c r="F311" s="231"/>
      <c r="G311" s="200"/>
      <c r="H311" s="201"/>
      <c r="I311" s="231"/>
      <c r="J311" s="231"/>
      <c r="K311" s="200"/>
      <c r="L311" s="302"/>
      <c r="M311" s="482"/>
      <c r="N311" s="258"/>
      <c r="O311" s="258"/>
      <c r="P311" s="203"/>
      <c r="Q311" s="203"/>
      <c r="R311" s="203"/>
      <c r="S311" s="203"/>
      <c r="T311" s="408"/>
      <c r="U311" s="318"/>
      <c r="V311" s="225"/>
      <c r="W311" s="225"/>
      <c r="X311" s="225"/>
      <c r="Y311" s="225"/>
      <c r="Z311" s="204">
        <v>160</v>
      </c>
      <c r="AA311" s="304"/>
      <c r="AB311" s="344"/>
      <c r="AC311" s="267"/>
      <c r="AD311" s="264"/>
      <c r="AE311" s="264"/>
      <c r="AF311" s="264"/>
      <c r="AG311" s="264"/>
      <c r="AH311" s="264"/>
      <c r="AI311" s="264"/>
      <c r="AJ311" s="265"/>
      <c r="AK311" s="58"/>
      <c r="AL311" s="58"/>
      <c r="AM311" s="58"/>
      <c r="AN311" s="58"/>
      <c r="AO311" s="58"/>
      <c r="AP311" s="58"/>
      <c r="AQ311" s="58"/>
    </row>
    <row r="312" spans="1:43" s="59" customFormat="1" ht="10.5" customHeight="1" thickBot="1" x14ac:dyDescent="0.3">
      <c r="A312" s="310"/>
      <c r="B312" s="279"/>
      <c r="C312" s="306"/>
      <c r="D312" s="209"/>
      <c r="E312" s="210"/>
      <c r="F312" s="210"/>
      <c r="G312" s="211"/>
      <c r="H312" s="212"/>
      <c r="I312" s="210"/>
      <c r="J312" s="210"/>
      <c r="K312" s="211"/>
      <c r="L312" s="307"/>
      <c r="M312" s="483"/>
      <c r="N312" s="269"/>
      <c r="O312" s="269"/>
      <c r="P312" s="229"/>
      <c r="Q312" s="229"/>
      <c r="R312" s="229"/>
      <c r="S312" s="229"/>
      <c r="T312" s="446"/>
      <c r="U312" s="318"/>
      <c r="V312" s="225"/>
      <c r="W312" s="225"/>
      <c r="X312" s="225"/>
      <c r="Y312" s="225"/>
      <c r="Z312" s="215" t="s">
        <v>178</v>
      </c>
      <c r="AA312" s="261"/>
      <c r="AB312" s="215"/>
      <c r="AC312" s="267"/>
      <c r="AD312" s="264"/>
      <c r="AE312" s="264"/>
      <c r="AF312" s="264"/>
      <c r="AG312" s="264"/>
      <c r="AH312" s="264"/>
      <c r="AI312" s="264"/>
      <c r="AJ312" s="265"/>
      <c r="AK312" s="58"/>
      <c r="AL312" s="58"/>
      <c r="AM312" s="58"/>
      <c r="AN312" s="58"/>
      <c r="AO312" s="58"/>
      <c r="AP312" s="58"/>
      <c r="AQ312" s="58"/>
    </row>
    <row r="313" spans="1:43" s="59" customFormat="1" ht="10.5" hidden="1" customHeight="1" x14ac:dyDescent="0.25">
      <c r="A313" s="295">
        <f>1+A310</f>
        <v>11</v>
      </c>
      <c r="B313" s="278"/>
      <c r="C313" s="359"/>
      <c r="D313" s="220"/>
      <c r="E313" s="348"/>
      <c r="F313" s="348"/>
      <c r="G313" s="349"/>
      <c r="H313" s="244"/>
      <c r="I313" s="348"/>
      <c r="J313" s="348"/>
      <c r="K313" s="349"/>
      <c r="L313" s="326"/>
      <c r="M313" s="360">
        <f>N313/30</f>
        <v>0</v>
      </c>
      <c r="N313" s="361">
        <f>O313+T313</f>
        <v>0</v>
      </c>
      <c r="O313" s="362">
        <f t="shared" ref="O313" si="562">P313+Q313+R313+S313</f>
        <v>0</v>
      </c>
      <c r="P313" s="193"/>
      <c r="Q313" s="193"/>
      <c r="R313" s="193"/>
      <c r="S313" s="337"/>
      <c r="T313" s="363">
        <f>SUM(U314:AB314)</f>
        <v>0</v>
      </c>
      <c r="U313" s="317"/>
      <c r="V313" s="225"/>
      <c r="W313" s="364"/>
      <c r="X313" s="364"/>
      <c r="Y313" s="364"/>
      <c r="Z313" s="233"/>
      <c r="AA313" s="364"/>
      <c r="AB313" s="365"/>
      <c r="AC313" s="267">
        <f t="shared" ref="AC313" si="563">(U313+U314)/30</f>
        <v>0</v>
      </c>
      <c r="AD313" s="264">
        <f t="shared" ref="AD313" si="564">(V313+V314)/30</f>
        <v>0</v>
      </c>
      <c r="AE313" s="264">
        <f t="shared" ref="AE313" si="565">(W313+W314)/30</f>
        <v>0</v>
      </c>
      <c r="AF313" s="264">
        <f t="shared" ref="AF313" si="566">(X313+X314)/30</f>
        <v>0</v>
      </c>
      <c r="AG313" s="264">
        <f t="shared" ref="AG313" si="567">(Y313+Y314)/30</f>
        <v>0</v>
      </c>
      <c r="AH313" s="264">
        <f t="shared" ref="AH313" si="568">(Z313+Z314)/30</f>
        <v>0</v>
      </c>
      <c r="AI313" s="264">
        <f t="shared" ref="AI313" si="569">(AA313+AA314)/30</f>
        <v>0</v>
      </c>
      <c r="AJ313" s="265">
        <f t="shared" ref="AJ313" si="570">(AB313+AB314)/30</f>
        <v>0</v>
      </c>
      <c r="AK313" s="58" t="b">
        <f>P313+Q313+R313+S313=SUM(U313:AB313)</f>
        <v>1</v>
      </c>
      <c r="AL313" s="58"/>
      <c r="AM313" s="58"/>
      <c r="AN313" s="58"/>
      <c r="AO313" s="58"/>
      <c r="AP313" s="58"/>
      <c r="AQ313" s="58"/>
    </row>
    <row r="314" spans="1:43" s="59" customFormat="1" ht="10.5" hidden="1" customHeight="1" x14ac:dyDescent="0.25">
      <c r="A314" s="301"/>
      <c r="B314" s="278"/>
      <c r="C314" s="297"/>
      <c r="D314" s="198"/>
      <c r="E314" s="366"/>
      <c r="F314" s="366"/>
      <c r="G314" s="353"/>
      <c r="H314" s="201"/>
      <c r="I314" s="366"/>
      <c r="J314" s="366"/>
      <c r="K314" s="353"/>
      <c r="L314" s="329"/>
      <c r="M314" s="367"/>
      <c r="N314" s="368"/>
      <c r="O314" s="362"/>
      <c r="P314" s="203"/>
      <c r="Q314" s="203"/>
      <c r="R314" s="203"/>
      <c r="S314" s="340"/>
      <c r="T314" s="369"/>
      <c r="U314" s="370"/>
      <c r="V314" s="292"/>
      <c r="W314" s="371"/>
      <c r="X314" s="371"/>
      <c r="Y314" s="371"/>
      <c r="Z314" s="238"/>
      <c r="AA314" s="371"/>
      <c r="AB314" s="372"/>
      <c r="AC314" s="267"/>
      <c r="AD314" s="264"/>
      <c r="AE314" s="264"/>
      <c r="AF314" s="264"/>
      <c r="AG314" s="264"/>
      <c r="AH314" s="264"/>
      <c r="AI314" s="264"/>
      <c r="AJ314" s="265"/>
      <c r="AK314" s="58"/>
      <c r="AL314" s="58"/>
      <c r="AM314" s="58"/>
      <c r="AN314" s="58"/>
      <c r="AO314" s="58"/>
      <c r="AP314" s="58"/>
      <c r="AQ314" s="58"/>
    </row>
    <row r="315" spans="1:43" s="59" customFormat="1" ht="10.5" hidden="1" customHeight="1" x14ac:dyDescent="0.25">
      <c r="A315" s="305"/>
      <c r="B315" s="279"/>
      <c r="C315" s="306"/>
      <c r="D315" s="209"/>
      <c r="E315" s="357"/>
      <c r="F315" s="357"/>
      <c r="G315" s="358"/>
      <c r="H315" s="212"/>
      <c r="I315" s="357"/>
      <c r="J315" s="357"/>
      <c r="K315" s="358"/>
      <c r="L315" s="373"/>
      <c r="M315" s="374"/>
      <c r="N315" s="375"/>
      <c r="O315" s="362"/>
      <c r="P315" s="229"/>
      <c r="Q315" s="229"/>
      <c r="R315" s="229"/>
      <c r="S315" s="341"/>
      <c r="T315" s="376"/>
      <c r="U315" s="377"/>
      <c r="V315" s="292"/>
      <c r="W315" s="292"/>
      <c r="X315" s="378"/>
      <c r="Y315" s="292"/>
      <c r="Z315" s="215"/>
      <c r="AA315" s="215"/>
      <c r="AB315" s="379"/>
      <c r="AC315" s="267"/>
      <c r="AD315" s="264"/>
      <c r="AE315" s="264"/>
      <c r="AF315" s="264"/>
      <c r="AG315" s="264"/>
      <c r="AH315" s="264"/>
      <c r="AI315" s="264"/>
      <c r="AJ315" s="265"/>
      <c r="AK315" s="58"/>
      <c r="AL315" s="58"/>
      <c r="AM315" s="58"/>
      <c r="AN315" s="58"/>
      <c r="AO315" s="58"/>
      <c r="AP315" s="58"/>
      <c r="AQ315" s="58"/>
    </row>
    <row r="316" spans="1:43" s="59" customFormat="1" ht="10.5" hidden="1" customHeight="1" x14ac:dyDescent="0.25">
      <c r="A316" s="295">
        <f t="shared" ref="A316" si="571">1+A313</f>
        <v>12</v>
      </c>
      <c r="B316" s="278"/>
      <c r="C316" s="359"/>
      <c r="D316" s="220"/>
      <c r="E316" s="348"/>
      <c r="F316" s="348"/>
      <c r="G316" s="349"/>
      <c r="H316" s="244"/>
      <c r="I316" s="348"/>
      <c r="J316" s="348"/>
      <c r="K316" s="349"/>
      <c r="L316" s="326"/>
      <c r="M316" s="360">
        <f>N316/30</f>
        <v>0</v>
      </c>
      <c r="N316" s="361">
        <f>O316+T316</f>
        <v>0</v>
      </c>
      <c r="O316" s="362">
        <f t="shared" ref="O316" si="572">P316+Q316+R316+S316</f>
        <v>0</v>
      </c>
      <c r="P316" s="308"/>
      <c r="Q316" s="308"/>
      <c r="R316" s="308"/>
      <c r="S316" s="380"/>
      <c r="T316" s="363">
        <f>SUM(U317:AB317)</f>
        <v>0</v>
      </c>
      <c r="U316" s="317"/>
      <c r="V316" s="225"/>
      <c r="W316" s="364"/>
      <c r="X316" s="364"/>
      <c r="Y316" s="364"/>
      <c r="Z316" s="225"/>
      <c r="AA316" s="364"/>
      <c r="AB316" s="365"/>
      <c r="AC316" s="381">
        <f t="shared" ref="AC316" si="573">(U316+U318)/30</f>
        <v>0</v>
      </c>
      <c r="AD316" s="382">
        <f t="shared" ref="AD316" si="574">(V316+V318)/30</f>
        <v>0</v>
      </c>
      <c r="AE316" s="382">
        <f t="shared" ref="AE316" si="575">(W316+W318)/30</f>
        <v>0</v>
      </c>
      <c r="AF316" s="382">
        <f>(X316+X317)/30</f>
        <v>0</v>
      </c>
      <c r="AG316" s="382">
        <f t="shared" ref="AG316" si="576">(Y316+Y318)/30</f>
        <v>0</v>
      </c>
      <c r="AH316" s="382">
        <f t="shared" ref="AH316" si="577">(Z316+Z318)/30</f>
        <v>0</v>
      </c>
      <c r="AI316" s="382">
        <f t="shared" ref="AI316" si="578">(AA316+AA318)/30</f>
        <v>0</v>
      </c>
      <c r="AJ316" s="383">
        <f t="shared" ref="AJ316" si="579">(AB316+AB318)/30</f>
        <v>0</v>
      </c>
      <c r="AK316" s="58"/>
      <c r="AL316" s="58"/>
      <c r="AM316" s="58"/>
      <c r="AN316" s="58"/>
      <c r="AO316" s="58"/>
      <c r="AP316" s="58"/>
      <c r="AQ316" s="58"/>
    </row>
    <row r="317" spans="1:43" s="59" customFormat="1" ht="10.5" hidden="1" customHeight="1" x14ac:dyDescent="0.25">
      <c r="A317" s="301"/>
      <c r="B317" s="278"/>
      <c r="C317" s="297"/>
      <c r="D317" s="198"/>
      <c r="E317" s="366"/>
      <c r="F317" s="366"/>
      <c r="G317" s="353"/>
      <c r="H317" s="201"/>
      <c r="I317" s="366"/>
      <c r="J317" s="366"/>
      <c r="K317" s="353"/>
      <c r="L317" s="329"/>
      <c r="M317" s="367"/>
      <c r="N317" s="368"/>
      <c r="O317" s="362"/>
      <c r="P317" s="309"/>
      <c r="Q317" s="309"/>
      <c r="R317" s="309"/>
      <c r="S317" s="380"/>
      <c r="T317" s="369"/>
      <c r="U317" s="370"/>
      <c r="V317" s="292"/>
      <c r="W317" s="364"/>
      <c r="X317" s="371"/>
      <c r="Y317" s="371"/>
      <c r="Z317" s="292"/>
      <c r="AA317" s="371"/>
      <c r="AB317" s="372"/>
      <c r="AC317" s="381"/>
      <c r="AD317" s="382"/>
      <c r="AE317" s="382"/>
      <c r="AF317" s="382"/>
      <c r="AG317" s="382"/>
      <c r="AH317" s="382"/>
      <c r="AI317" s="382"/>
      <c r="AJ317" s="383"/>
      <c r="AK317" s="58"/>
      <c r="AL317" s="58"/>
      <c r="AM317" s="58"/>
      <c r="AN317" s="58"/>
      <c r="AO317" s="58"/>
      <c r="AP317" s="58"/>
      <c r="AQ317" s="58"/>
    </row>
    <row r="318" spans="1:43" s="59" customFormat="1" ht="10.5" hidden="1" customHeight="1" x14ac:dyDescent="0.25">
      <c r="A318" s="305"/>
      <c r="B318" s="278"/>
      <c r="C318" s="306"/>
      <c r="D318" s="209"/>
      <c r="E318" s="357"/>
      <c r="F318" s="357"/>
      <c r="G318" s="358"/>
      <c r="H318" s="212"/>
      <c r="I318" s="357"/>
      <c r="J318" s="357"/>
      <c r="K318" s="358"/>
      <c r="L318" s="373"/>
      <c r="M318" s="374"/>
      <c r="N318" s="375"/>
      <c r="O318" s="362"/>
      <c r="P318" s="310"/>
      <c r="Q318" s="310"/>
      <c r="R318" s="310"/>
      <c r="S318" s="380"/>
      <c r="T318" s="376"/>
      <c r="U318" s="377"/>
      <c r="V318" s="292"/>
      <c r="W318" s="364"/>
      <c r="X318" s="215"/>
      <c r="Y318" s="292"/>
      <c r="Z318" s="292"/>
      <c r="AA318" s="292"/>
      <c r="AB318" s="379"/>
      <c r="AC318" s="381"/>
      <c r="AD318" s="382"/>
      <c r="AE318" s="382"/>
      <c r="AF318" s="382"/>
      <c r="AG318" s="382"/>
      <c r="AH318" s="382"/>
      <c r="AI318" s="382"/>
      <c r="AJ318" s="383"/>
      <c r="AK318" s="58"/>
      <c r="AL318" s="58"/>
      <c r="AM318" s="58"/>
      <c r="AN318" s="58"/>
      <c r="AO318" s="58"/>
      <c r="AP318" s="58"/>
      <c r="AQ318" s="58"/>
    </row>
    <row r="319" spans="1:43" s="59" customFormat="1" ht="10.5" hidden="1" customHeight="1" x14ac:dyDescent="0.25">
      <c r="A319" s="295">
        <f t="shared" ref="A319" si="580">1+A316</f>
        <v>13</v>
      </c>
      <c r="B319" s="277"/>
      <c r="C319" s="359"/>
      <c r="D319" s="384"/>
      <c r="E319" s="348"/>
      <c r="F319" s="348"/>
      <c r="G319" s="349"/>
      <c r="H319" s="244"/>
      <c r="I319" s="348"/>
      <c r="J319" s="348"/>
      <c r="K319" s="349"/>
      <c r="L319" s="326"/>
      <c r="M319" s="360">
        <f>N319/30</f>
        <v>0</v>
      </c>
      <c r="N319" s="361">
        <f>O319+T319</f>
        <v>0</v>
      </c>
      <c r="O319" s="362">
        <f t="shared" ref="O319" si="581">P319+Q319+R319+S319</f>
        <v>0</v>
      </c>
      <c r="P319" s="308"/>
      <c r="Q319" s="308"/>
      <c r="R319" s="308"/>
      <c r="S319" s="380"/>
      <c r="T319" s="363">
        <f>SUM(U320:AB320)</f>
        <v>0</v>
      </c>
      <c r="U319" s="317"/>
      <c r="V319" s="364"/>
      <c r="W319" s="364"/>
      <c r="X319" s="225"/>
      <c r="Y319" s="364"/>
      <c r="Z319" s="225"/>
      <c r="AA319" s="364"/>
      <c r="AB319" s="385"/>
      <c r="AC319" s="381">
        <f t="shared" ref="AC319" si="582">(U319+U321)/30</f>
        <v>0</v>
      </c>
      <c r="AD319" s="382">
        <f t="shared" ref="AD319" si="583">(V319+V321)/30</f>
        <v>0</v>
      </c>
      <c r="AE319" s="382">
        <f t="shared" ref="AE319" si="584">(W319+W321)/30</f>
        <v>0</v>
      </c>
      <c r="AF319" s="382">
        <f t="shared" ref="AF319" si="585">(X319+X321)/30</f>
        <v>0</v>
      </c>
      <c r="AG319" s="382">
        <f t="shared" ref="AG319" si="586">(Y319+Y321)/30</f>
        <v>0</v>
      </c>
      <c r="AH319" s="382">
        <f t="shared" ref="AH319" si="587">(Z319+Z321)/30</f>
        <v>0</v>
      </c>
      <c r="AI319" s="382">
        <f>(AA319+AA320)/30</f>
        <v>0</v>
      </c>
      <c r="AJ319" s="383">
        <f t="shared" ref="AJ319" si="588">(AB319+AB321)/30</f>
        <v>0</v>
      </c>
      <c r="AK319" s="58" t="b">
        <f>P319+Q319+R319+S319=SUM(U319:AB319)</f>
        <v>1</v>
      </c>
      <c r="AL319" s="58"/>
      <c r="AM319" s="58"/>
      <c r="AN319" s="58"/>
      <c r="AO319" s="58"/>
      <c r="AP319" s="58"/>
      <c r="AQ319" s="58"/>
    </row>
    <row r="320" spans="1:43" s="59" customFormat="1" ht="10.5" hidden="1" customHeight="1" x14ac:dyDescent="0.25">
      <c r="A320" s="301"/>
      <c r="B320" s="278"/>
      <c r="C320" s="297"/>
      <c r="D320" s="386"/>
      <c r="E320" s="366"/>
      <c r="F320" s="366"/>
      <c r="G320" s="353"/>
      <c r="H320" s="201"/>
      <c r="I320" s="366"/>
      <c r="J320" s="366"/>
      <c r="K320" s="353"/>
      <c r="L320" s="329"/>
      <c r="M320" s="367"/>
      <c r="N320" s="368"/>
      <c r="O320" s="362"/>
      <c r="P320" s="309"/>
      <c r="Q320" s="309"/>
      <c r="R320" s="309"/>
      <c r="S320" s="380"/>
      <c r="T320" s="369"/>
      <c r="U320" s="370"/>
      <c r="V320" s="371"/>
      <c r="W320" s="364"/>
      <c r="X320" s="292"/>
      <c r="Y320" s="371"/>
      <c r="Z320" s="292"/>
      <c r="AA320" s="371"/>
      <c r="AB320" s="372"/>
      <c r="AC320" s="381"/>
      <c r="AD320" s="382"/>
      <c r="AE320" s="382"/>
      <c r="AF320" s="382"/>
      <c r="AG320" s="382"/>
      <c r="AH320" s="382"/>
      <c r="AI320" s="382"/>
      <c r="AJ320" s="383"/>
      <c r="AK320" s="58"/>
      <c r="AL320" s="58"/>
      <c r="AM320" s="58"/>
      <c r="AN320" s="58"/>
      <c r="AO320" s="58"/>
      <c r="AP320" s="58"/>
      <c r="AQ320" s="58"/>
    </row>
    <row r="321" spans="1:43" s="59" customFormat="1" ht="10.5" hidden="1" customHeight="1" x14ac:dyDescent="0.25">
      <c r="A321" s="305"/>
      <c r="B321" s="387"/>
      <c r="C321" s="388"/>
      <c r="D321" s="389"/>
      <c r="E321" s="357"/>
      <c r="F321" s="357"/>
      <c r="G321" s="358"/>
      <c r="H321" s="390"/>
      <c r="I321" s="357"/>
      <c r="J321" s="357"/>
      <c r="K321" s="358"/>
      <c r="L321" s="373"/>
      <c r="M321" s="374"/>
      <c r="N321" s="375"/>
      <c r="O321" s="362"/>
      <c r="P321" s="310"/>
      <c r="Q321" s="310"/>
      <c r="R321" s="310"/>
      <c r="S321" s="380"/>
      <c r="T321" s="376"/>
      <c r="U321" s="377"/>
      <c r="V321" s="292"/>
      <c r="W321" s="364"/>
      <c r="X321" s="292"/>
      <c r="Y321" s="292"/>
      <c r="Z321" s="292"/>
      <c r="AA321" s="215"/>
      <c r="AB321" s="379"/>
      <c r="AC321" s="381"/>
      <c r="AD321" s="382"/>
      <c r="AE321" s="382"/>
      <c r="AF321" s="382"/>
      <c r="AG321" s="382"/>
      <c r="AH321" s="382"/>
      <c r="AI321" s="382"/>
      <c r="AJ321" s="383"/>
      <c r="AK321" s="58"/>
      <c r="AL321" s="58"/>
      <c r="AM321" s="58"/>
      <c r="AN321" s="58"/>
      <c r="AO321" s="58"/>
      <c r="AP321" s="58"/>
      <c r="AQ321" s="58"/>
    </row>
    <row r="322" spans="1:43" s="72" customFormat="1" ht="10.5" customHeight="1" thickBot="1" x14ac:dyDescent="0.25">
      <c r="A322" s="631" t="s">
        <v>139</v>
      </c>
      <c r="B322" s="632"/>
      <c r="C322" s="633"/>
      <c r="D322" s="713"/>
      <c r="E322" s="672"/>
      <c r="F322" s="672"/>
      <c r="G322" s="673"/>
      <c r="H322" s="671"/>
      <c r="I322" s="672"/>
      <c r="J322" s="672"/>
      <c r="K322" s="673"/>
      <c r="L322" s="671"/>
      <c r="M322" s="494">
        <f>+M277+M280+M283+M286+M289+M292+M295+M304+M307+M310+M313+M316+M319</f>
        <v>60</v>
      </c>
      <c r="N322" s="537">
        <f>+N277+N280+N283+N286+N289+N292+N295+N304+N307+N310+N313+N316+N319</f>
        <v>1800</v>
      </c>
      <c r="O322" s="537">
        <f>+O277+O280+O283+O286+O289+O292+O295+O304+O307+O310+O313+O316+O319</f>
        <v>202</v>
      </c>
      <c r="P322" s="537">
        <f>+P277+P280+P283+P286+P289+P292+P295+P304+P307+P310+P313+P316+P319</f>
        <v>50</v>
      </c>
      <c r="Q322" s="537">
        <f>+Q277+Q280+Q283+Q286+Q289+Q292+Q295+Q304+Q307+Q310+Q313+Q316+Q319</f>
        <v>84</v>
      </c>
      <c r="R322" s="537">
        <f>+R277++R280+R283+R286+R289+R292+R295+R304+R307+R310+R313+R316+R319</f>
        <v>48</v>
      </c>
      <c r="S322" s="537">
        <f>+S277+S280+S283+S286+S289+S292+S295+S304+S307+S310+S313+S316+S319</f>
        <v>20</v>
      </c>
      <c r="T322" s="538">
        <f>+T277+T280+T283+T286+T289+T292+T295+T304+T307+T310+T313+T316+T319</f>
        <v>1598</v>
      </c>
      <c r="U322" s="732">
        <f>+U277+U280+U283+U286+U289+U292+U295+U304+U307+U310+U313+U316+U319</f>
        <v>0</v>
      </c>
      <c r="V322" s="732">
        <f t="shared" ref="V322:AB322" si="589">+V277+V280+V283+V286+V289+V292+V295+V304+V307+V310+V313+V316+V319</f>
        <v>0</v>
      </c>
      <c r="W322" s="732">
        <f t="shared" si="589"/>
        <v>0</v>
      </c>
      <c r="X322" s="732">
        <f t="shared" si="589"/>
        <v>84</v>
      </c>
      <c r="Y322" s="732">
        <f t="shared" si="589"/>
        <v>58</v>
      </c>
      <c r="Z322" s="732">
        <f t="shared" si="589"/>
        <v>60</v>
      </c>
      <c r="AA322" s="732">
        <f t="shared" si="589"/>
        <v>0</v>
      </c>
      <c r="AB322" s="732">
        <f t="shared" si="589"/>
        <v>0</v>
      </c>
      <c r="AC322" s="536">
        <f>+AC277+AC280+AC283+AC286+AC289+AC292+AC295+AC304+AC307+AC310+AC313+AC316+AC319</f>
        <v>0</v>
      </c>
      <c r="AD322" s="536">
        <f t="shared" ref="AD322:AI322" si="590">+AD277+AD280+AD283+AD286+AD289+AD292+AD295+AD304+AD307+AD310+AD313+AD316+AD319</f>
        <v>0</v>
      </c>
      <c r="AE322" s="536">
        <f t="shared" si="590"/>
        <v>0</v>
      </c>
      <c r="AF322" s="536">
        <f t="shared" si="590"/>
        <v>25.466666666666669</v>
      </c>
      <c r="AG322" s="536">
        <f t="shared" si="590"/>
        <v>16.533333333333331</v>
      </c>
      <c r="AH322" s="536">
        <f t="shared" si="590"/>
        <v>18</v>
      </c>
      <c r="AI322" s="536">
        <f t="shared" si="590"/>
        <v>0</v>
      </c>
      <c r="AJ322" s="536">
        <f>+AJ277+AJ280+AJ283+AJ286+AJ289+AJ292+AJ295+AJ304+AJ307+AJ310+AJ313+AJ316+AJ319</f>
        <v>0</v>
      </c>
      <c r="AK322" s="70" t="b">
        <f>(U322+U323)/30=AC322</f>
        <v>1</v>
      </c>
      <c r="AL322" s="70" t="b">
        <f>(V322+V323)/30=AD322</f>
        <v>1</v>
      </c>
      <c r="AM322" s="70" t="b">
        <f t="shared" ref="AM322" si="591">(W322+W323)/30=AE322</f>
        <v>1</v>
      </c>
      <c r="AN322" s="70" t="b">
        <f t="shared" ref="AN322" si="592">(X322+X323)/30=AF322</f>
        <v>1</v>
      </c>
      <c r="AO322" s="70" t="b">
        <f t="shared" ref="AO322" si="593">(Y322+Y323)/30=AG322</f>
        <v>1</v>
      </c>
      <c r="AP322" s="70" t="b">
        <f t="shared" ref="AP322" si="594">(Z322+Z323)/30=AH322</f>
        <v>1</v>
      </c>
      <c r="AQ322" s="70" t="b">
        <f t="shared" ref="AQ322" si="595">(AA322+AA323)/30=AI322</f>
        <v>1</v>
      </c>
    </row>
    <row r="323" spans="1:43" s="72" customFormat="1" ht="10.5" customHeight="1" thickBot="1" x14ac:dyDescent="0.3">
      <c r="A323" s="648"/>
      <c r="B323" s="649"/>
      <c r="C323" s="650"/>
      <c r="D323" s="719"/>
      <c r="E323" s="720"/>
      <c r="F323" s="720"/>
      <c r="G323" s="721"/>
      <c r="H323" s="722"/>
      <c r="I323" s="720"/>
      <c r="J323" s="720"/>
      <c r="K323" s="721"/>
      <c r="L323" s="722"/>
      <c r="M323" s="509"/>
      <c r="N323" s="548"/>
      <c r="O323" s="548"/>
      <c r="P323" s="548"/>
      <c r="Q323" s="548"/>
      <c r="R323" s="548"/>
      <c r="S323" s="548"/>
      <c r="T323" s="549"/>
      <c r="U323" s="732">
        <f>+U278+U281+U284+U287+U290+U293+U296+U305+U308+U311+U314+U317+U320</f>
        <v>0</v>
      </c>
      <c r="V323" s="732">
        <f t="shared" ref="V323:AB323" si="596">+V278+V281+V284+V287+V290+V293+V296+V305+V308+V311+V314+V317+V320</f>
        <v>0</v>
      </c>
      <c r="W323" s="732">
        <f t="shared" si="596"/>
        <v>0</v>
      </c>
      <c r="X323" s="732">
        <f t="shared" si="596"/>
        <v>680</v>
      </c>
      <c r="Y323" s="732">
        <f t="shared" si="596"/>
        <v>438</v>
      </c>
      <c r="Z323" s="732">
        <f t="shared" si="596"/>
        <v>480</v>
      </c>
      <c r="AA323" s="732">
        <f t="shared" si="596"/>
        <v>0</v>
      </c>
      <c r="AB323" s="732">
        <f t="shared" si="596"/>
        <v>0</v>
      </c>
      <c r="AC323" s="547"/>
      <c r="AD323" s="547"/>
      <c r="AE323" s="547"/>
      <c r="AF323" s="547"/>
      <c r="AG323" s="547"/>
      <c r="AH323" s="547"/>
      <c r="AI323" s="547"/>
      <c r="AJ323" s="547"/>
    </row>
  </sheetData>
  <mergeCells count="2695">
    <mergeCell ref="B27:B29"/>
    <mergeCell ref="B30:B32"/>
    <mergeCell ref="B33:B35"/>
    <mergeCell ref="AC24:AC26"/>
    <mergeCell ref="AD24:AD26"/>
    <mergeCell ref="AE24:AE26"/>
    <mergeCell ref="O36:O38"/>
    <mergeCell ref="J36:J38"/>
    <mergeCell ref="K36:K38"/>
    <mergeCell ref="S21:S23"/>
    <mergeCell ref="S24:S26"/>
    <mergeCell ref="S33:S35"/>
    <mergeCell ref="S30:S32"/>
    <mergeCell ref="S27:S29"/>
    <mergeCell ref="AJ27:AJ29"/>
    <mergeCell ref="AJ21:AJ23"/>
    <mergeCell ref="AI24:AI26"/>
    <mergeCell ref="AJ24:AJ26"/>
    <mergeCell ref="AC21:AC23"/>
    <mergeCell ref="AC27:AC29"/>
    <mergeCell ref="AC30:AC32"/>
    <mergeCell ref="AC33:AC35"/>
    <mergeCell ref="AF24:AF26"/>
    <mergeCell ref="AG24:AG26"/>
    <mergeCell ref="AH24:AH26"/>
    <mergeCell ref="AH27:AH29"/>
    <mergeCell ref="AH21:AH23"/>
    <mergeCell ref="H24:H26"/>
    <mergeCell ref="I24:I26"/>
    <mergeCell ref="J24:J26"/>
    <mergeCell ref="K24:K26"/>
    <mergeCell ref="H27:H29"/>
    <mergeCell ref="A21:A23"/>
    <mergeCell ref="A24:A26"/>
    <mergeCell ref="A27:A29"/>
    <mergeCell ref="A30:A32"/>
    <mergeCell ref="A33:A35"/>
    <mergeCell ref="C33:C35"/>
    <mergeCell ref="C30:C32"/>
    <mergeCell ref="C27:C29"/>
    <mergeCell ref="C24:C26"/>
    <mergeCell ref="C21:C23"/>
    <mergeCell ref="D21:D23"/>
    <mergeCell ref="E21:E23"/>
    <mergeCell ref="D24:D26"/>
    <mergeCell ref="E24:E26"/>
    <mergeCell ref="T21:T23"/>
    <mergeCell ref="T24:T26"/>
    <mergeCell ref="T27:T29"/>
    <mergeCell ref="T30:T32"/>
    <mergeCell ref="T33:T35"/>
    <mergeCell ref="M21:M23"/>
    <mergeCell ref="M24:M26"/>
    <mergeCell ref="M27:M29"/>
    <mergeCell ref="M30:M32"/>
    <mergeCell ref="M33:M35"/>
    <mergeCell ref="P24:P26"/>
    <mergeCell ref="P21:P23"/>
    <mergeCell ref="Q33:Q35"/>
    <mergeCell ref="Q30:Q32"/>
    <mergeCell ref="Q27:Q29"/>
    <mergeCell ref="Q24:Q26"/>
    <mergeCell ref="B21:B23"/>
    <mergeCell ref="B24:B26"/>
    <mergeCell ref="AI18:AI20"/>
    <mergeCell ref="AJ39:AJ41"/>
    <mergeCell ref="AJ36:AJ38"/>
    <mergeCell ref="AJ18:AJ20"/>
    <mergeCell ref="T18:T20"/>
    <mergeCell ref="AC39:AC41"/>
    <mergeCell ref="AC36:AC38"/>
    <mergeCell ref="AC18:AC20"/>
    <mergeCell ref="AD39:AD41"/>
    <mergeCell ref="AD36:AD38"/>
    <mergeCell ref="AI39:AI41"/>
    <mergeCell ref="AI36:AI38"/>
    <mergeCell ref="AI33:AI35"/>
    <mergeCell ref="AI30:AI32"/>
    <mergeCell ref="AI27:AI29"/>
    <mergeCell ref="AI21:AI23"/>
    <mergeCell ref="AJ33:AJ35"/>
    <mergeCell ref="AJ30:AJ32"/>
    <mergeCell ref="AE33:AE35"/>
    <mergeCell ref="AE30:AE32"/>
    <mergeCell ref="AE27:AE29"/>
    <mergeCell ref="AE21:AE23"/>
    <mergeCell ref="AF33:AF35"/>
    <mergeCell ref="AF30:AF32"/>
    <mergeCell ref="AF27:AF29"/>
    <mergeCell ref="AF21:AF23"/>
    <mergeCell ref="AG33:AG35"/>
    <mergeCell ref="AG30:AG32"/>
    <mergeCell ref="AG27:AG29"/>
    <mergeCell ref="AG21:AG23"/>
    <mergeCell ref="AH33:AH35"/>
    <mergeCell ref="AH30:AH32"/>
    <mergeCell ref="O18:O20"/>
    <mergeCell ref="P39:P41"/>
    <mergeCell ref="P36:P38"/>
    <mergeCell ref="P18:P20"/>
    <mergeCell ref="Q39:Q41"/>
    <mergeCell ref="Q36:Q38"/>
    <mergeCell ref="Q18:Q20"/>
    <mergeCell ref="R39:R41"/>
    <mergeCell ref="R36:R38"/>
    <mergeCell ref="R18:R20"/>
    <mergeCell ref="N21:N23"/>
    <mergeCell ref="N24:N26"/>
    <mergeCell ref="N27:N29"/>
    <mergeCell ref="N30:N32"/>
    <mergeCell ref="N33:N35"/>
    <mergeCell ref="O21:O23"/>
    <mergeCell ref="O24:O26"/>
    <mergeCell ref="O27:O29"/>
    <mergeCell ref="O30:O32"/>
    <mergeCell ref="O33:O35"/>
    <mergeCell ref="P33:P35"/>
    <mergeCell ref="P30:P32"/>
    <mergeCell ref="P27:P29"/>
    <mergeCell ref="Q21:Q23"/>
    <mergeCell ref="R33:R35"/>
    <mergeCell ref="R30:R32"/>
    <mergeCell ref="R27:R29"/>
    <mergeCell ref="R24:R26"/>
    <mergeCell ref="R21:R23"/>
    <mergeCell ref="O39:O41"/>
    <mergeCell ref="L21:L23"/>
    <mergeCell ref="AH181:AH182"/>
    <mergeCell ref="AI181:AI182"/>
    <mergeCell ref="AG139:AG141"/>
    <mergeCell ref="AI175:AI177"/>
    <mergeCell ref="N175:N177"/>
    <mergeCell ref="P166:P168"/>
    <mergeCell ref="H106:H108"/>
    <mergeCell ref="AG124:AG126"/>
    <mergeCell ref="AG121:AG123"/>
    <mergeCell ref="AE154:AE155"/>
    <mergeCell ref="T139:T141"/>
    <mergeCell ref="R121:R123"/>
    <mergeCell ref="AD112:AD114"/>
    <mergeCell ref="P121:P123"/>
    <mergeCell ref="T130:T132"/>
    <mergeCell ref="T112:T114"/>
    <mergeCell ref="M109:M111"/>
    <mergeCell ref="Q175:Q177"/>
    <mergeCell ref="AD160:AD162"/>
    <mergeCell ref="N136:N138"/>
    <mergeCell ref="M39:M41"/>
    <mergeCell ref="M36:M38"/>
    <mergeCell ref="AD33:AD35"/>
    <mergeCell ref="AD30:AD32"/>
    <mergeCell ref="AD27:AD29"/>
    <mergeCell ref="AD21:AD23"/>
    <mergeCell ref="I42:I44"/>
    <mergeCell ref="Q181:Q182"/>
    <mergeCell ref="R181:R182"/>
    <mergeCell ref="S181:S182"/>
    <mergeCell ref="T181:T182"/>
    <mergeCell ref="F21:F23"/>
    <mergeCell ref="G21:G23"/>
    <mergeCell ref="F24:F26"/>
    <mergeCell ref="H18:H20"/>
    <mergeCell ref="I18:I20"/>
    <mergeCell ref="I27:I29"/>
    <mergeCell ref="I21:I23"/>
    <mergeCell ref="J27:J29"/>
    <mergeCell ref="K27:K29"/>
    <mergeCell ref="H30:H32"/>
    <mergeCell ref="I30:I32"/>
    <mergeCell ref="J30:J32"/>
    <mergeCell ref="K30:K32"/>
    <mergeCell ref="H33:H35"/>
    <mergeCell ref="I33:I35"/>
    <mergeCell ref="J33:J35"/>
    <mergeCell ref="K33:K35"/>
    <mergeCell ref="G24:G26"/>
    <mergeCell ref="J21:J23"/>
    <mergeCell ref="K21:K23"/>
    <mergeCell ref="D27:D29"/>
    <mergeCell ref="E27:E29"/>
    <mergeCell ref="F27:F29"/>
    <mergeCell ref="G27:G29"/>
    <mergeCell ref="D30:D32"/>
    <mergeCell ref="E30:E32"/>
    <mergeCell ref="F30:F32"/>
    <mergeCell ref="G30:G32"/>
    <mergeCell ref="D33:D35"/>
    <mergeCell ref="E33:E35"/>
    <mergeCell ref="F33:F35"/>
    <mergeCell ref="G33:G35"/>
    <mergeCell ref="H39:H41"/>
    <mergeCell ref="I39:I41"/>
    <mergeCell ref="H36:H38"/>
    <mergeCell ref="I36:I38"/>
    <mergeCell ref="AJ181:AJ182"/>
    <mergeCell ref="AJ121:AJ123"/>
    <mergeCell ref="AJ115:AJ117"/>
    <mergeCell ref="AF124:AF126"/>
    <mergeCell ref="AG118:AG120"/>
    <mergeCell ref="AI142:AI144"/>
    <mergeCell ref="AI139:AI141"/>
    <mergeCell ref="AG127:AG129"/>
    <mergeCell ref="AF127:AF129"/>
    <mergeCell ref="AE130:AE132"/>
    <mergeCell ref="AJ124:AJ126"/>
    <mergeCell ref="S148:S150"/>
    <mergeCell ref="AE139:AE141"/>
    <mergeCell ref="L148:L150"/>
    <mergeCell ref="S145:S147"/>
    <mergeCell ref="P181:P182"/>
    <mergeCell ref="AC181:AC182"/>
    <mergeCell ref="AD181:AD182"/>
    <mergeCell ref="AE181:AE182"/>
    <mergeCell ref="AF181:AF182"/>
    <mergeCell ref="AG181:AG182"/>
    <mergeCell ref="AG115:AG117"/>
    <mergeCell ref="AJ127:AJ129"/>
    <mergeCell ref="AJ139:AJ141"/>
    <mergeCell ref="Q160:Q162"/>
    <mergeCell ref="AJ99:AJ100"/>
    <mergeCell ref="P112:P114"/>
    <mergeCell ref="AG106:AG108"/>
    <mergeCell ref="T106:T108"/>
    <mergeCell ref="AF106:AF108"/>
    <mergeCell ref="AJ106:AJ108"/>
    <mergeCell ref="AJ112:AJ114"/>
    <mergeCell ref="AI106:AI108"/>
    <mergeCell ref="AH109:AH111"/>
    <mergeCell ref="AD109:AD111"/>
    <mergeCell ref="AE106:AE108"/>
    <mergeCell ref="AC106:AC108"/>
    <mergeCell ref="A103:AJ103"/>
    <mergeCell ref="A104:AJ104"/>
    <mergeCell ref="C106:C108"/>
    <mergeCell ref="Q112:Q114"/>
    <mergeCell ref="B106:B108"/>
    <mergeCell ref="AI112:AI114"/>
    <mergeCell ref="AG112:AG114"/>
    <mergeCell ref="AF112:AF114"/>
    <mergeCell ref="AJ109:AJ111"/>
    <mergeCell ref="F109:F111"/>
    <mergeCell ref="AD101:AD102"/>
    <mergeCell ref="AC101:AC102"/>
    <mergeCell ref="L112:L114"/>
    <mergeCell ref="I109:I111"/>
    <mergeCell ref="P101:P102"/>
    <mergeCell ref="B109:B111"/>
    <mergeCell ref="A112:A114"/>
    <mergeCell ref="A106:A108"/>
    <mergeCell ref="AG109:AG111"/>
    <mergeCell ref="R112:R114"/>
    <mergeCell ref="F194:F196"/>
    <mergeCell ref="G194:G196"/>
    <mergeCell ref="H194:H196"/>
    <mergeCell ref="AI121:AI123"/>
    <mergeCell ref="AH115:AH117"/>
    <mergeCell ref="AI115:AI117"/>
    <mergeCell ref="O115:O117"/>
    <mergeCell ref="T115:T117"/>
    <mergeCell ref="S139:S141"/>
    <mergeCell ref="Q139:Q141"/>
    <mergeCell ref="L124:L126"/>
    <mergeCell ref="O127:O129"/>
    <mergeCell ref="Q130:Q132"/>
    <mergeCell ref="AG142:AG144"/>
    <mergeCell ref="AH142:AH144"/>
    <mergeCell ref="Q136:Q138"/>
    <mergeCell ref="S157:S159"/>
    <mergeCell ref="AG148:AG150"/>
    <mergeCell ref="T145:T147"/>
    <mergeCell ref="T148:T150"/>
    <mergeCell ref="AC145:AC147"/>
    <mergeCell ref="AD145:AD147"/>
    <mergeCell ref="N133:N135"/>
    <mergeCell ref="AD175:AD177"/>
    <mergeCell ref="I127:I129"/>
    <mergeCell ref="G145:G147"/>
    <mergeCell ref="L175:L177"/>
    <mergeCell ref="M175:M177"/>
    <mergeCell ref="S163:S165"/>
    <mergeCell ref="AH163:AH165"/>
    <mergeCell ref="AG169:AG171"/>
    <mergeCell ref="AF166:AF168"/>
    <mergeCell ref="O172:O174"/>
    <mergeCell ref="P175:P177"/>
    <mergeCell ref="AG130:AG132"/>
    <mergeCell ref="AF130:AF132"/>
    <mergeCell ref="M139:M141"/>
    <mergeCell ref="AH175:AH177"/>
    <mergeCell ref="AH169:AH171"/>
    <mergeCell ref="AI124:AI126"/>
    <mergeCell ref="AI148:AI150"/>
    <mergeCell ref="AI151:AI153"/>
    <mergeCell ref="AH139:AH141"/>
    <mergeCell ref="AI133:AI135"/>
    <mergeCell ref="AI127:AI129"/>
    <mergeCell ref="I194:I196"/>
    <mergeCell ref="I230:I232"/>
    <mergeCell ref="M206:M207"/>
    <mergeCell ref="N163:N165"/>
    <mergeCell ref="P163:P165"/>
    <mergeCell ref="J163:J165"/>
    <mergeCell ref="AF178:AF180"/>
    <mergeCell ref="AG178:AG180"/>
    <mergeCell ref="S191:S193"/>
    <mergeCell ref="M133:M135"/>
    <mergeCell ref="Q197:Q199"/>
    <mergeCell ref="AD200:AD202"/>
    <mergeCell ref="AG191:AG193"/>
    <mergeCell ref="AF191:AF193"/>
    <mergeCell ref="AD197:AD199"/>
    <mergeCell ref="AD206:AD207"/>
    <mergeCell ref="G236:G238"/>
    <mergeCell ref="Q203:Q205"/>
    <mergeCell ref="AG136:AG138"/>
    <mergeCell ref="AF133:AF135"/>
    <mergeCell ref="AE133:AE135"/>
    <mergeCell ref="P139:P141"/>
    <mergeCell ref="Q214:Q215"/>
    <mergeCell ref="T214:T215"/>
    <mergeCell ref="AC212:AC213"/>
    <mergeCell ref="M208:M209"/>
    <mergeCell ref="AG166:AG168"/>
    <mergeCell ref="M145:M147"/>
    <mergeCell ref="N145:N147"/>
    <mergeCell ref="AF169:AF171"/>
    <mergeCell ref="H142:H144"/>
    <mergeCell ref="I142:I144"/>
    <mergeCell ref="D203:D205"/>
    <mergeCell ref="A216:C216"/>
    <mergeCell ref="C239:C241"/>
    <mergeCell ref="B236:B238"/>
    <mergeCell ref="N188:N190"/>
    <mergeCell ref="A200:A202"/>
    <mergeCell ref="H200:H202"/>
    <mergeCell ref="C197:C199"/>
    <mergeCell ref="G188:G190"/>
    <mergeCell ref="A203:A205"/>
    <mergeCell ref="B191:B193"/>
    <mergeCell ref="D233:D235"/>
    <mergeCell ref="F239:F241"/>
    <mergeCell ref="A212:C213"/>
    <mergeCell ref="A188:A190"/>
    <mergeCell ref="D191:D193"/>
    <mergeCell ref="A227:A229"/>
    <mergeCell ref="B203:B205"/>
    <mergeCell ref="C203:C205"/>
    <mergeCell ref="B197:B199"/>
    <mergeCell ref="E239:E241"/>
    <mergeCell ref="A224:C224"/>
    <mergeCell ref="B194:B196"/>
    <mergeCell ref="C194:C196"/>
    <mergeCell ref="A233:A235"/>
    <mergeCell ref="A236:A238"/>
    <mergeCell ref="A194:A196"/>
    <mergeCell ref="A197:A199"/>
    <mergeCell ref="E194:E196"/>
    <mergeCell ref="J194:J196"/>
    <mergeCell ref="K194:K196"/>
    <mergeCell ref="K188:K190"/>
    <mergeCell ref="B178:B180"/>
    <mergeCell ref="C178:C180"/>
    <mergeCell ref="D178:D180"/>
    <mergeCell ref="E178:E180"/>
    <mergeCell ref="C169:C171"/>
    <mergeCell ref="B188:B190"/>
    <mergeCell ref="N203:N205"/>
    <mergeCell ref="C230:C232"/>
    <mergeCell ref="G163:G165"/>
    <mergeCell ref="E203:E205"/>
    <mergeCell ref="I203:I205"/>
    <mergeCell ref="D197:D199"/>
    <mergeCell ref="H188:H190"/>
    <mergeCell ref="I188:I190"/>
    <mergeCell ref="C166:C168"/>
    <mergeCell ref="E166:E168"/>
    <mergeCell ref="A217:C217"/>
    <mergeCell ref="D185:D187"/>
    <mergeCell ref="F178:F180"/>
    <mergeCell ref="G178:G180"/>
    <mergeCell ref="H178:H180"/>
    <mergeCell ref="H175:H177"/>
    <mergeCell ref="B166:B168"/>
    <mergeCell ref="J172:J174"/>
    <mergeCell ref="A181:C182"/>
    <mergeCell ref="F175:F177"/>
    <mergeCell ref="B200:B202"/>
    <mergeCell ref="F200:F202"/>
    <mergeCell ref="L166:L168"/>
    <mergeCell ref="K166:K168"/>
    <mergeCell ref="A226:AJ226"/>
    <mergeCell ref="AD210:AD211"/>
    <mergeCell ref="E175:E177"/>
    <mergeCell ref="G175:G177"/>
    <mergeCell ref="A175:A177"/>
    <mergeCell ref="O163:O165"/>
    <mergeCell ref="B169:B171"/>
    <mergeCell ref="D172:D174"/>
    <mergeCell ref="K163:K165"/>
    <mergeCell ref="P169:P171"/>
    <mergeCell ref="O169:O171"/>
    <mergeCell ref="E160:E162"/>
    <mergeCell ref="K175:K177"/>
    <mergeCell ref="F169:F171"/>
    <mergeCell ref="T166:T168"/>
    <mergeCell ref="Q163:Q165"/>
    <mergeCell ref="R172:R174"/>
    <mergeCell ref="AC154:AC155"/>
    <mergeCell ref="T169:T171"/>
    <mergeCell ref="O166:O168"/>
    <mergeCell ref="Q166:Q168"/>
    <mergeCell ref="K160:K162"/>
    <mergeCell ref="AC175:AC177"/>
    <mergeCell ref="N181:N182"/>
    <mergeCell ref="O181:O182"/>
    <mergeCell ref="Q178:Q180"/>
    <mergeCell ref="B185:B187"/>
    <mergeCell ref="C185:C187"/>
    <mergeCell ref="C188:C190"/>
    <mergeCell ref="E188:E190"/>
    <mergeCell ref="A178:A180"/>
    <mergeCell ref="P136:P138"/>
    <mergeCell ref="S136:S138"/>
    <mergeCell ref="M148:M150"/>
    <mergeCell ref="D139:D141"/>
    <mergeCell ref="AF163:AF165"/>
    <mergeCell ref="AJ175:AJ177"/>
    <mergeCell ref="AD169:AD171"/>
    <mergeCell ref="AE160:AE162"/>
    <mergeCell ref="AI169:AI171"/>
    <mergeCell ref="C148:C150"/>
    <mergeCell ref="H148:H150"/>
    <mergeCell ref="A157:A159"/>
    <mergeCell ref="T151:T153"/>
    <mergeCell ref="B172:B174"/>
    <mergeCell ref="D163:D165"/>
    <mergeCell ref="A160:A162"/>
    <mergeCell ref="C172:C174"/>
    <mergeCell ref="E169:E171"/>
    <mergeCell ref="L169:L171"/>
    <mergeCell ref="A151:A153"/>
    <mergeCell ref="P160:P162"/>
    <mergeCell ref="AE163:AE165"/>
    <mergeCell ref="H160:H162"/>
    <mergeCell ref="B175:B177"/>
    <mergeCell ref="AG90:AG92"/>
    <mergeCell ref="AC127:AC129"/>
    <mergeCell ref="N112:N114"/>
    <mergeCell ref="K242:K244"/>
    <mergeCell ref="AD233:AD235"/>
    <mergeCell ref="O233:O235"/>
    <mergeCell ref="AC223:AH223"/>
    <mergeCell ref="AE239:AE241"/>
    <mergeCell ref="M239:M241"/>
    <mergeCell ref="M151:M153"/>
    <mergeCell ref="L151:L153"/>
    <mergeCell ref="N151:N153"/>
    <mergeCell ref="O151:O153"/>
    <mergeCell ref="K172:K174"/>
    <mergeCell ref="L230:L232"/>
    <mergeCell ref="L227:L229"/>
    <mergeCell ref="O227:O229"/>
    <mergeCell ref="AF118:AF120"/>
    <mergeCell ref="AE124:AE126"/>
    <mergeCell ref="AD96:AD98"/>
    <mergeCell ref="N96:N98"/>
    <mergeCell ref="O96:O98"/>
    <mergeCell ref="M178:M180"/>
    <mergeCell ref="R145:R147"/>
    <mergeCell ref="T142:T144"/>
    <mergeCell ref="R93:R95"/>
    <mergeCell ref="AG101:AG102"/>
    <mergeCell ref="S212:S213"/>
    <mergeCell ref="S203:S205"/>
    <mergeCell ref="N191:N193"/>
    <mergeCell ref="Q194:Q196"/>
    <mergeCell ref="AC214:AC215"/>
    <mergeCell ref="AF172:AF174"/>
    <mergeCell ref="AE178:AE180"/>
    <mergeCell ref="M157:M159"/>
    <mergeCell ref="N172:N174"/>
    <mergeCell ref="Q200:Q202"/>
    <mergeCell ref="K200:K202"/>
    <mergeCell ref="N200:N202"/>
    <mergeCell ref="Q157:Q159"/>
    <mergeCell ref="AF245:AF247"/>
    <mergeCell ref="S227:S229"/>
    <mergeCell ref="B160:B162"/>
    <mergeCell ref="B163:B165"/>
    <mergeCell ref="A185:A187"/>
    <mergeCell ref="E185:E187"/>
    <mergeCell ref="C163:C165"/>
    <mergeCell ref="AI208:AI209"/>
    <mergeCell ref="AF236:AF238"/>
    <mergeCell ref="A219:C219"/>
    <mergeCell ref="A191:A193"/>
    <mergeCell ref="AI242:AI244"/>
    <mergeCell ref="AG239:AG241"/>
    <mergeCell ref="F242:F244"/>
    <mergeCell ref="B227:B229"/>
    <mergeCell ref="Q245:Q247"/>
    <mergeCell ref="F185:F187"/>
    <mergeCell ref="F160:F162"/>
    <mergeCell ref="D188:D190"/>
    <mergeCell ref="O178:O180"/>
    <mergeCell ref="M181:M182"/>
    <mergeCell ref="A184:AJ184"/>
    <mergeCell ref="L178:L180"/>
    <mergeCell ref="G185:G187"/>
    <mergeCell ref="G81:G83"/>
    <mergeCell ref="AH130:AH132"/>
    <mergeCell ref="AC124:AC126"/>
    <mergeCell ref="AH87:AH89"/>
    <mergeCell ref="AG84:AG86"/>
    <mergeCell ref="AH78:AH80"/>
    <mergeCell ref="AJ185:AJ187"/>
    <mergeCell ref="AJ178:AJ180"/>
    <mergeCell ref="G169:G171"/>
    <mergeCell ref="AH200:AH202"/>
    <mergeCell ref="AH133:AH135"/>
    <mergeCell ref="AH154:AH155"/>
    <mergeCell ref="J160:J162"/>
    <mergeCell ref="AC160:AC162"/>
    <mergeCell ref="N130:N132"/>
    <mergeCell ref="AJ101:AJ102"/>
    <mergeCell ref="O106:O108"/>
    <mergeCell ref="N106:N108"/>
    <mergeCell ref="L106:L108"/>
    <mergeCell ref="L130:L132"/>
    <mergeCell ref="K136:K138"/>
    <mergeCell ref="G121:G123"/>
    <mergeCell ref="P96:P98"/>
    <mergeCell ref="AH90:AH92"/>
    <mergeCell ref="R101:R102"/>
    <mergeCell ref="S151:S153"/>
    <mergeCell ref="K191:K193"/>
    <mergeCell ref="L191:L193"/>
    <mergeCell ref="AF160:AF162"/>
    <mergeCell ref="T157:T159"/>
    <mergeCell ref="AG96:AG98"/>
    <mergeCell ref="AE96:AE98"/>
    <mergeCell ref="J185:J187"/>
    <mergeCell ref="H185:H187"/>
    <mergeCell ref="T191:T193"/>
    <mergeCell ref="R191:R193"/>
    <mergeCell ref="R200:R202"/>
    <mergeCell ref="AD163:AD165"/>
    <mergeCell ref="AI160:AI162"/>
    <mergeCell ref="P133:P135"/>
    <mergeCell ref="S133:S135"/>
    <mergeCell ref="T133:T135"/>
    <mergeCell ref="AE136:AE138"/>
    <mergeCell ref="I191:I193"/>
    <mergeCell ref="I197:I199"/>
    <mergeCell ref="H197:H199"/>
    <mergeCell ref="AH157:AH159"/>
    <mergeCell ref="AE157:AE159"/>
    <mergeCell ref="T154:T155"/>
    <mergeCell ref="L194:L196"/>
    <mergeCell ref="L197:L199"/>
    <mergeCell ref="K197:K199"/>
    <mergeCell ref="AD154:AD155"/>
    <mergeCell ref="N185:N187"/>
    <mergeCell ref="R185:R187"/>
    <mergeCell ref="L185:L187"/>
    <mergeCell ref="O188:O190"/>
    <mergeCell ref="N194:N196"/>
    <mergeCell ref="K185:K187"/>
    <mergeCell ref="O191:O193"/>
    <mergeCell ref="AC191:AC193"/>
    <mergeCell ref="N166:N168"/>
    <mergeCell ref="N178:N180"/>
    <mergeCell ref="A183:AJ183"/>
    <mergeCell ref="F197:F199"/>
    <mergeCell ref="AJ191:AJ193"/>
    <mergeCell ref="AJ200:AJ202"/>
    <mergeCell ref="D194:D196"/>
    <mergeCell ref="E236:E238"/>
    <mergeCell ref="K245:K247"/>
    <mergeCell ref="O212:O213"/>
    <mergeCell ref="E191:E193"/>
    <mergeCell ref="T206:T207"/>
    <mergeCell ref="AE206:AE207"/>
    <mergeCell ref="P210:P211"/>
    <mergeCell ref="M191:M193"/>
    <mergeCell ref="R208:R209"/>
    <mergeCell ref="M194:M196"/>
    <mergeCell ref="AC206:AC207"/>
    <mergeCell ref="S214:S215"/>
    <mergeCell ref="N210:N211"/>
    <mergeCell ref="T242:T244"/>
    <mergeCell ref="G203:G205"/>
    <mergeCell ref="I239:I241"/>
    <mergeCell ref="J239:J241"/>
    <mergeCell ref="K239:K241"/>
    <mergeCell ref="I242:I244"/>
    <mergeCell ref="G197:G199"/>
    <mergeCell ref="L203:L205"/>
    <mergeCell ref="S206:S207"/>
    <mergeCell ref="P245:P247"/>
    <mergeCell ref="O210:O211"/>
    <mergeCell ref="S210:S211"/>
    <mergeCell ref="T210:T211"/>
    <mergeCell ref="AJ245:AJ247"/>
    <mergeCell ref="AJ242:AJ244"/>
    <mergeCell ref="AH69:AH71"/>
    <mergeCell ref="O81:O83"/>
    <mergeCell ref="F72:F74"/>
    <mergeCell ref="AC142:AC144"/>
    <mergeCell ref="F130:F132"/>
    <mergeCell ref="G130:G132"/>
    <mergeCell ref="AH160:AH162"/>
    <mergeCell ref="AF96:AF98"/>
    <mergeCell ref="G157:G159"/>
    <mergeCell ref="J72:J74"/>
    <mergeCell ref="G148:G150"/>
    <mergeCell ref="P145:P147"/>
    <mergeCell ref="I148:I150"/>
    <mergeCell ref="S101:S102"/>
    <mergeCell ref="N78:N80"/>
    <mergeCell ref="J78:J80"/>
    <mergeCell ref="AC75:AC77"/>
    <mergeCell ref="P75:P77"/>
    <mergeCell ref="H78:H80"/>
    <mergeCell ref="G87:G89"/>
    <mergeCell ref="AF90:AF92"/>
    <mergeCell ref="N93:N95"/>
    <mergeCell ref="AF93:AF95"/>
    <mergeCell ref="AD133:AD135"/>
    <mergeCell ref="N160:N162"/>
    <mergeCell ref="K81:K83"/>
    <mergeCell ref="K87:K89"/>
    <mergeCell ref="H84:H86"/>
    <mergeCell ref="K84:K86"/>
    <mergeCell ref="AF151:AF153"/>
    <mergeCell ref="AG160:AG162"/>
    <mergeCell ref="AG154:AG155"/>
    <mergeCell ref="AF63:AF65"/>
    <mergeCell ref="K93:K95"/>
    <mergeCell ref="AE69:AE71"/>
    <mergeCell ref="AE75:AE77"/>
    <mergeCell ref="AE84:AE86"/>
    <mergeCell ref="AC78:AC80"/>
    <mergeCell ref="Q87:Q89"/>
    <mergeCell ref="P87:P89"/>
    <mergeCell ref="R78:R80"/>
    <mergeCell ref="Q93:Q95"/>
    <mergeCell ref="AD81:AD83"/>
    <mergeCell ref="P127:P129"/>
    <mergeCell ref="S121:S123"/>
    <mergeCell ref="L160:L162"/>
    <mergeCell ref="O157:O159"/>
    <mergeCell ref="AE121:AE123"/>
    <mergeCell ref="N148:N150"/>
    <mergeCell ref="O148:O150"/>
    <mergeCell ref="P148:P150"/>
    <mergeCell ref="Q148:Q150"/>
    <mergeCell ref="Q106:Q108"/>
    <mergeCell ref="S106:S108"/>
    <mergeCell ref="K106:K108"/>
    <mergeCell ref="A105:AJ105"/>
    <mergeCell ref="AD106:AD108"/>
    <mergeCell ref="B139:B141"/>
    <mergeCell ref="C139:C141"/>
    <mergeCell ref="H139:H141"/>
    <mergeCell ref="B96:B98"/>
    <mergeCell ref="AJ90:AJ92"/>
    <mergeCell ref="B90:B92"/>
    <mergeCell ref="C69:C71"/>
    <mergeCell ref="D69:D71"/>
    <mergeCell ref="D72:D74"/>
    <mergeCell ref="E72:E74"/>
    <mergeCell ref="D81:D83"/>
    <mergeCell ref="N81:N83"/>
    <mergeCell ref="AF84:AF86"/>
    <mergeCell ref="F69:F71"/>
    <mergeCell ref="H72:H74"/>
    <mergeCell ref="N69:N71"/>
    <mergeCell ref="H118:H120"/>
    <mergeCell ref="AH124:AH126"/>
    <mergeCell ref="AJ69:AJ71"/>
    <mergeCell ref="J93:J95"/>
    <mergeCell ref="AC99:AC100"/>
    <mergeCell ref="AD99:AD100"/>
    <mergeCell ref="AE99:AE100"/>
    <mergeCell ref="P109:P111"/>
    <mergeCell ref="AF99:AF100"/>
    <mergeCell ref="S69:S71"/>
    <mergeCell ref="AI99:AI100"/>
    <mergeCell ref="AG75:AG77"/>
    <mergeCell ref="AF75:AF77"/>
    <mergeCell ref="AH106:AH108"/>
    <mergeCell ref="T109:T111"/>
    <mergeCell ref="T124:T126"/>
    <mergeCell ref="AD124:AD126"/>
    <mergeCell ref="AE101:AE102"/>
    <mergeCell ref="AI101:AI102"/>
    <mergeCell ref="F115:F117"/>
    <mergeCell ref="M106:M108"/>
    <mergeCell ref="L109:L111"/>
    <mergeCell ref="F81:F83"/>
    <mergeCell ref="AF66:AF68"/>
    <mergeCell ref="AG69:AG71"/>
    <mergeCell ref="A66:A68"/>
    <mergeCell ref="A62:AJ62"/>
    <mergeCell ref="AH60:AH61"/>
    <mergeCell ref="AE57:AE59"/>
    <mergeCell ref="AG57:AG59"/>
    <mergeCell ref="F78:F80"/>
    <mergeCell ref="AD87:AD89"/>
    <mergeCell ref="AE87:AE89"/>
    <mergeCell ref="AE81:AE83"/>
    <mergeCell ref="Q81:Q83"/>
    <mergeCell ref="G78:G80"/>
    <mergeCell ref="J75:J77"/>
    <mergeCell ref="T93:T95"/>
    <mergeCell ref="P78:P80"/>
    <mergeCell ref="AC90:AC92"/>
    <mergeCell ref="E75:E77"/>
    <mergeCell ref="S87:S89"/>
    <mergeCell ref="S81:S83"/>
    <mergeCell ref="T81:T83"/>
    <mergeCell ref="AC87:AC89"/>
    <mergeCell ref="T57:T59"/>
    <mergeCell ref="S60:S61"/>
    <mergeCell ref="L60:L61"/>
    <mergeCell ref="AF69:AF71"/>
    <mergeCell ref="AD90:AD92"/>
    <mergeCell ref="AC84:AC86"/>
    <mergeCell ref="AF72:AF74"/>
    <mergeCell ref="AC72:AC74"/>
    <mergeCell ref="AH63:AH65"/>
    <mergeCell ref="M63:M65"/>
    <mergeCell ref="O63:O65"/>
    <mergeCell ref="H81:H83"/>
    <mergeCell ref="AH101:AH102"/>
    <mergeCell ref="AD72:AD74"/>
    <mergeCell ref="AG81:AG83"/>
    <mergeCell ref="Q109:Q111"/>
    <mergeCell ref="AD75:AD77"/>
    <mergeCell ref="AG66:AG68"/>
    <mergeCell ref="AH72:AH74"/>
    <mergeCell ref="T66:T68"/>
    <mergeCell ref="AI87:AI89"/>
    <mergeCell ref="AE78:AE80"/>
    <mergeCell ref="AI66:AI68"/>
    <mergeCell ref="O93:O95"/>
    <mergeCell ref="I78:I80"/>
    <mergeCell ref="T90:T92"/>
    <mergeCell ref="AH81:AH83"/>
    <mergeCell ref="AC63:AC65"/>
    <mergeCell ref="T63:T65"/>
    <mergeCell ref="O66:O68"/>
    <mergeCell ref="K109:K111"/>
    <mergeCell ref="J109:J111"/>
    <mergeCell ref="M99:M100"/>
    <mergeCell ref="N99:N100"/>
    <mergeCell ref="O99:O100"/>
    <mergeCell ref="P99:P100"/>
    <mergeCell ref="Q99:Q100"/>
    <mergeCell ref="R99:R100"/>
    <mergeCell ref="S99:S100"/>
    <mergeCell ref="T99:T100"/>
    <mergeCell ref="AI75:AI77"/>
    <mergeCell ref="AH75:AH77"/>
    <mergeCell ref="R63:R65"/>
    <mergeCell ref="AG72:AG74"/>
    <mergeCell ref="AI96:AI98"/>
    <mergeCell ref="L54:L56"/>
    <mergeCell ref="E69:E71"/>
    <mergeCell ref="AI63:AI65"/>
    <mergeCell ref="G66:G68"/>
    <mergeCell ref="G72:G74"/>
    <mergeCell ref="P66:P68"/>
    <mergeCell ref="N66:N68"/>
    <mergeCell ref="K69:K71"/>
    <mergeCell ref="F66:F68"/>
    <mergeCell ref="AD78:AD80"/>
    <mergeCell ref="AI81:AI83"/>
    <mergeCell ref="F63:F65"/>
    <mergeCell ref="G69:G71"/>
    <mergeCell ref="P63:P65"/>
    <mergeCell ref="F93:F95"/>
    <mergeCell ref="G93:G95"/>
    <mergeCell ref="F84:F86"/>
    <mergeCell ref="E54:E56"/>
    <mergeCell ref="L57:L59"/>
    <mergeCell ref="AI93:AI95"/>
    <mergeCell ref="AI60:AI61"/>
    <mergeCell ref="T69:T71"/>
    <mergeCell ref="J69:J71"/>
    <mergeCell ref="AD69:AD71"/>
    <mergeCell ref="AF78:AF80"/>
    <mergeCell ref="F87:F89"/>
    <mergeCell ref="N90:N92"/>
    <mergeCell ref="L84:L86"/>
    <mergeCell ref="O87:O89"/>
    <mergeCell ref="AJ60:AJ61"/>
    <mergeCell ref="AH57:AH59"/>
    <mergeCell ref="I63:I65"/>
    <mergeCell ref="A51:A53"/>
    <mergeCell ref="A54:A56"/>
    <mergeCell ref="C51:C53"/>
    <mergeCell ref="AJ51:AJ53"/>
    <mergeCell ref="C12:C14"/>
    <mergeCell ref="AD54:AD56"/>
    <mergeCell ref="A12:A14"/>
    <mergeCell ref="AI54:AI56"/>
    <mergeCell ref="A42:A44"/>
    <mergeCell ref="A39:A41"/>
    <mergeCell ref="A36:A38"/>
    <mergeCell ref="A18:A20"/>
    <mergeCell ref="B39:B41"/>
    <mergeCell ref="B36:B38"/>
    <mergeCell ref="B18:B20"/>
    <mergeCell ref="C42:C44"/>
    <mergeCell ref="AC60:AC61"/>
    <mergeCell ref="AI51:AI53"/>
    <mergeCell ref="B51:B53"/>
    <mergeCell ref="AG54:AG56"/>
    <mergeCell ref="AH54:AH56"/>
    <mergeCell ref="AF60:AF61"/>
    <mergeCell ref="I54:I56"/>
    <mergeCell ref="M54:M56"/>
    <mergeCell ref="J54:J56"/>
    <mergeCell ref="K54:K56"/>
    <mergeCell ref="D60:G61"/>
    <mergeCell ref="K57:K59"/>
    <mergeCell ref="C39:C41"/>
    <mergeCell ref="AE51:AE53"/>
    <mergeCell ref="T54:T56"/>
    <mergeCell ref="AA4:AB4"/>
    <mergeCell ref="N54:N56"/>
    <mergeCell ref="B54:B56"/>
    <mergeCell ref="C54:C56"/>
    <mergeCell ref="D54:D56"/>
    <mergeCell ref="AC54:AC56"/>
    <mergeCell ref="Q54:Q56"/>
    <mergeCell ref="N12:N14"/>
    <mergeCell ref="P54:P56"/>
    <mergeCell ref="Q51:Q53"/>
    <mergeCell ref="O12:O14"/>
    <mergeCell ref="L12:L14"/>
    <mergeCell ref="R12:R14"/>
    <mergeCell ref="P12:P14"/>
    <mergeCell ref="D9:G9"/>
    <mergeCell ref="A11:AJ11"/>
    <mergeCell ref="AE12:AE14"/>
    <mergeCell ref="AC12:AC14"/>
    <mergeCell ref="K12:K14"/>
    <mergeCell ref="E12:E14"/>
    <mergeCell ref="H12:H14"/>
    <mergeCell ref="G12:G14"/>
    <mergeCell ref="F12:F14"/>
    <mergeCell ref="D12:D14"/>
    <mergeCell ref="F54:F56"/>
    <mergeCell ref="AH51:AH53"/>
    <mergeCell ref="AC51:AC53"/>
    <mergeCell ref="F18:F20"/>
    <mergeCell ref="G18:G20"/>
    <mergeCell ref="H42:H44"/>
    <mergeCell ref="A1:AG1"/>
    <mergeCell ref="H54:H56"/>
    <mergeCell ref="S51:S53"/>
    <mergeCell ref="P5:P8"/>
    <mergeCell ref="Q5:Q8"/>
    <mergeCell ref="R5:R8"/>
    <mergeCell ref="S5:S8"/>
    <mergeCell ref="P4:S4"/>
    <mergeCell ref="R51:R53"/>
    <mergeCell ref="L4:L8"/>
    <mergeCell ref="G51:G53"/>
    <mergeCell ref="A2:A8"/>
    <mergeCell ref="U5:AB5"/>
    <mergeCell ref="AF54:AF56"/>
    <mergeCell ref="AG51:AG53"/>
    <mergeCell ref="AF51:AF53"/>
    <mergeCell ref="U7:AB7"/>
    <mergeCell ref="O51:O53"/>
    <mergeCell ref="O4:O8"/>
    <mergeCell ref="AC7:AJ7"/>
    <mergeCell ref="AG4:AH4"/>
    <mergeCell ref="AC5:AJ5"/>
    <mergeCell ref="AD51:AD53"/>
    <mergeCell ref="K51:K53"/>
    <mergeCell ref="S54:S56"/>
    <mergeCell ref="A48:A50"/>
    <mergeCell ref="G48:G50"/>
    <mergeCell ref="P48:P50"/>
    <mergeCell ref="Q48:Q50"/>
    <mergeCell ref="C36:C38"/>
    <mergeCell ref="C18:C20"/>
    <mergeCell ref="D39:D41"/>
    <mergeCell ref="K42:K44"/>
    <mergeCell ref="J39:J41"/>
    <mergeCell ref="K39:K41"/>
    <mergeCell ref="L24:L26"/>
    <mergeCell ref="L27:L29"/>
    <mergeCell ref="L30:L32"/>
    <mergeCell ref="L33:L35"/>
    <mergeCell ref="M18:M20"/>
    <mergeCell ref="N39:N41"/>
    <mergeCell ref="N36:N38"/>
    <mergeCell ref="N18:N20"/>
    <mergeCell ref="B2:B8"/>
    <mergeCell ref="N51:N53"/>
    <mergeCell ref="D2:L3"/>
    <mergeCell ref="D4:G8"/>
    <mergeCell ref="L51:L53"/>
    <mergeCell ref="H51:H53"/>
    <mergeCell ref="B12:B14"/>
    <mergeCell ref="H45:H47"/>
    <mergeCell ref="I45:I47"/>
    <mergeCell ref="J45:J47"/>
    <mergeCell ref="K45:K47"/>
    <mergeCell ref="H48:H50"/>
    <mergeCell ref="J18:J20"/>
    <mergeCell ref="K18:K20"/>
    <mergeCell ref="L39:L41"/>
    <mergeCell ref="L36:L38"/>
    <mergeCell ref="L18:L20"/>
    <mergeCell ref="H21:H23"/>
    <mergeCell ref="E51:E53"/>
    <mergeCell ref="I51:I53"/>
    <mergeCell ref="A10:AJ10"/>
    <mergeCell ref="J12:J14"/>
    <mergeCell ref="O54:O56"/>
    <mergeCell ref="G54:G56"/>
    <mergeCell ref="Q57:Q59"/>
    <mergeCell ref="S57:S59"/>
    <mergeCell ref="P51:P53"/>
    <mergeCell ref="AC57:AC59"/>
    <mergeCell ref="G57:G59"/>
    <mergeCell ref="C2:C8"/>
    <mergeCell ref="R54:R56"/>
    <mergeCell ref="H9:K9"/>
    <mergeCell ref="D51:D53"/>
    <mergeCell ref="D57:D59"/>
    <mergeCell ref="B57:B59"/>
    <mergeCell ref="O60:O61"/>
    <mergeCell ref="I57:I59"/>
    <mergeCell ref="O3:S3"/>
    <mergeCell ref="Q12:Q14"/>
    <mergeCell ref="M12:M14"/>
    <mergeCell ref="Q60:Q61"/>
    <mergeCell ref="P60:P61"/>
    <mergeCell ref="AC2:AJ3"/>
    <mergeCell ref="T2:T8"/>
    <mergeCell ref="S12:S14"/>
    <mergeCell ref="T12:T14"/>
    <mergeCell ref="AF57:AF59"/>
    <mergeCell ref="H4:K8"/>
    <mergeCell ref="AI4:AJ4"/>
    <mergeCell ref="AI57:AI59"/>
    <mergeCell ref="I12:I14"/>
    <mergeCell ref="J42:J44"/>
    <mergeCell ref="J51:J53"/>
    <mergeCell ref="AE4:AF4"/>
    <mergeCell ref="AC4:AD4"/>
    <mergeCell ref="M69:M71"/>
    <mergeCell ref="AJ12:AJ14"/>
    <mergeCell ref="D66:D68"/>
    <mergeCell ref="E66:E68"/>
    <mergeCell ref="H69:H71"/>
    <mergeCell ref="B48:B50"/>
    <mergeCell ref="C48:C50"/>
    <mergeCell ref="D48:D50"/>
    <mergeCell ref="E48:E50"/>
    <mergeCell ref="F48:F50"/>
    <mergeCell ref="AI90:AI92"/>
    <mergeCell ref="AI78:AI80"/>
    <mergeCell ref="AI72:AI74"/>
    <mergeCell ref="I81:I83"/>
    <mergeCell ref="AI84:AI86"/>
    <mergeCell ref="AJ84:AJ86"/>
    <mergeCell ref="I75:I77"/>
    <mergeCell ref="P81:P83"/>
    <mergeCell ref="AC66:AC68"/>
    <mergeCell ref="AJ75:AJ77"/>
    <mergeCell ref="AF12:AF14"/>
    <mergeCell ref="AG12:AG14"/>
    <mergeCell ref="AH12:AH14"/>
    <mergeCell ref="AI12:AI14"/>
    <mergeCell ref="M51:M53"/>
    <mergeCell ref="M2:M8"/>
    <mergeCell ref="N2:S2"/>
    <mergeCell ref="C57:C59"/>
    <mergeCell ref="AJ72:AJ74"/>
    <mergeCell ref="L78:L80"/>
    <mergeCell ref="AJ54:AJ56"/>
    <mergeCell ref="AJ78:AJ80"/>
    <mergeCell ref="AC81:AC83"/>
    <mergeCell ref="AJ63:AJ65"/>
    <mergeCell ref="R57:R59"/>
    <mergeCell ref="K63:K65"/>
    <mergeCell ref="AI69:AI71"/>
    <mergeCell ref="L66:L68"/>
    <mergeCell ref="J66:J68"/>
    <mergeCell ref="M84:M86"/>
    <mergeCell ref="J84:J86"/>
    <mergeCell ref="AJ93:AJ95"/>
    <mergeCell ref="AJ57:AJ59"/>
    <mergeCell ref="AJ81:AJ83"/>
    <mergeCell ref="AE93:AE95"/>
    <mergeCell ref="H60:K61"/>
    <mergeCell ref="J63:J65"/>
    <mergeCell ref="H63:H65"/>
    <mergeCell ref="K66:K68"/>
    <mergeCell ref="AD84:AD86"/>
    <mergeCell ref="M87:M89"/>
    <mergeCell ref="O69:O71"/>
    <mergeCell ref="AG63:AG65"/>
    <mergeCell ref="O72:O74"/>
    <mergeCell ref="AD93:AD95"/>
    <mergeCell ref="S78:S80"/>
    <mergeCell ref="S84:S86"/>
    <mergeCell ref="R84:R86"/>
    <mergeCell ref="R90:R92"/>
    <mergeCell ref="I87:I89"/>
    <mergeCell ref="O90:O92"/>
    <mergeCell ref="M90:M92"/>
    <mergeCell ref="T51:T53"/>
    <mergeCell ref="N3:N8"/>
    <mergeCell ref="U2:AB3"/>
    <mergeCell ref="AH93:AH95"/>
    <mergeCell ref="M251:M253"/>
    <mergeCell ref="AH248:AH250"/>
    <mergeCell ref="AG248:AG250"/>
    <mergeCell ref="AE260:AE262"/>
    <mergeCell ref="S260:S262"/>
    <mergeCell ref="Q260:Q262"/>
    <mergeCell ref="T260:T262"/>
    <mergeCell ref="O272:O273"/>
    <mergeCell ref="AG245:AG247"/>
    <mergeCell ref="AE245:AE247"/>
    <mergeCell ref="AD245:AD247"/>
    <mergeCell ref="AH257:AH259"/>
    <mergeCell ref="Y4:Z4"/>
    <mergeCell ref="U4:V4"/>
    <mergeCell ref="M269:M271"/>
    <mergeCell ref="N260:N262"/>
    <mergeCell ref="W4:X4"/>
    <mergeCell ref="AD12:AD14"/>
    <mergeCell ref="R75:R77"/>
    <mergeCell ref="M60:M61"/>
    <mergeCell ref="R60:R61"/>
    <mergeCell ref="Q63:Q65"/>
    <mergeCell ref="N75:N77"/>
    <mergeCell ref="Q66:Q68"/>
    <mergeCell ref="M93:M95"/>
    <mergeCell ref="AC93:AC95"/>
    <mergeCell ref="AE54:AE56"/>
    <mergeCell ref="AD66:AD68"/>
    <mergeCell ref="D257:D259"/>
    <mergeCell ref="M266:M268"/>
    <mergeCell ref="S266:S268"/>
    <mergeCell ref="N257:N259"/>
    <mergeCell ref="AE263:AE265"/>
    <mergeCell ref="N263:N265"/>
    <mergeCell ref="R260:R262"/>
    <mergeCell ref="AI266:AI268"/>
    <mergeCell ref="AJ254:AJ256"/>
    <mergeCell ref="AJ251:AJ253"/>
    <mergeCell ref="AF266:AF268"/>
    <mergeCell ref="H254:H256"/>
    <mergeCell ref="AC251:AC253"/>
    <mergeCell ref="AH254:AH256"/>
    <mergeCell ref="E260:E262"/>
    <mergeCell ref="S251:S253"/>
    <mergeCell ref="O266:O268"/>
    <mergeCell ref="AJ260:AJ262"/>
    <mergeCell ref="AI263:AI265"/>
    <mergeCell ref="AI257:AI259"/>
    <mergeCell ref="F260:F262"/>
    <mergeCell ref="AC254:AC256"/>
    <mergeCell ref="K254:K256"/>
    <mergeCell ref="Q266:Q268"/>
    <mergeCell ref="AI260:AI262"/>
    <mergeCell ref="AC260:AC262"/>
    <mergeCell ref="P263:P265"/>
    <mergeCell ref="AH260:AH262"/>
    <mergeCell ref="P254:P256"/>
    <mergeCell ref="H266:H268"/>
    <mergeCell ref="AG251:AG253"/>
    <mergeCell ref="AH263:AH265"/>
    <mergeCell ref="AJ269:AJ271"/>
    <mergeCell ref="I254:I256"/>
    <mergeCell ref="AJ272:AJ273"/>
    <mergeCell ref="AJ266:AJ268"/>
    <mergeCell ref="AI248:AI250"/>
    <mergeCell ref="O269:O271"/>
    <mergeCell ref="T248:T250"/>
    <mergeCell ref="AF248:AF250"/>
    <mergeCell ref="AE248:AE250"/>
    <mergeCell ref="Q269:Q271"/>
    <mergeCell ref="AF260:AF262"/>
    <mergeCell ref="O260:O262"/>
    <mergeCell ref="S263:S265"/>
    <mergeCell ref="O251:O253"/>
    <mergeCell ref="AG254:AG256"/>
    <mergeCell ref="AH251:AH253"/>
    <mergeCell ref="T251:T253"/>
    <mergeCell ref="S257:S259"/>
    <mergeCell ref="T257:T259"/>
    <mergeCell ref="AD266:AD268"/>
    <mergeCell ref="AE257:AE259"/>
    <mergeCell ref="S254:S256"/>
    <mergeCell ref="AJ257:AJ259"/>
    <mergeCell ref="AD263:AD265"/>
    <mergeCell ref="P251:P253"/>
    <mergeCell ref="Q272:Q273"/>
    <mergeCell ref="AE254:AE256"/>
    <mergeCell ref="AI269:AI271"/>
    <mergeCell ref="AI254:AI256"/>
    <mergeCell ref="AD257:AD259"/>
    <mergeCell ref="R254:R256"/>
    <mergeCell ref="P260:P262"/>
    <mergeCell ref="N266:N268"/>
    <mergeCell ref="R263:R265"/>
    <mergeCell ref="AE266:AE268"/>
    <mergeCell ref="AH272:AH273"/>
    <mergeCell ref="AH266:AH268"/>
    <mergeCell ref="AD272:AD273"/>
    <mergeCell ref="N269:N271"/>
    <mergeCell ref="H251:H253"/>
    <mergeCell ref="H260:H262"/>
    <mergeCell ref="K260:K262"/>
    <mergeCell ref="AF257:AF259"/>
    <mergeCell ref="R272:R273"/>
    <mergeCell ref="AE272:AE273"/>
    <mergeCell ref="M272:M273"/>
    <mergeCell ref="AF254:AF256"/>
    <mergeCell ref="AD269:AD271"/>
    <mergeCell ref="AC272:AC273"/>
    <mergeCell ref="O263:O265"/>
    <mergeCell ref="P269:P271"/>
    <mergeCell ref="AG257:AG259"/>
    <mergeCell ref="N272:N273"/>
    <mergeCell ref="AH269:AH271"/>
    <mergeCell ref="M257:M259"/>
    <mergeCell ref="B87:B89"/>
    <mergeCell ref="C87:C89"/>
    <mergeCell ref="AE90:AE92"/>
    <mergeCell ref="AG93:AG95"/>
    <mergeCell ref="A101:C102"/>
    <mergeCell ref="A93:A95"/>
    <mergeCell ref="B93:B95"/>
    <mergeCell ref="C93:C95"/>
    <mergeCell ref="H93:H95"/>
    <mergeCell ref="AI272:AI273"/>
    <mergeCell ref="AC266:AC268"/>
    <mergeCell ref="G260:G262"/>
    <mergeCell ref="G254:G256"/>
    <mergeCell ref="AD254:AD256"/>
    <mergeCell ref="AC257:AC259"/>
    <mergeCell ref="H269:H271"/>
    <mergeCell ref="J254:J256"/>
    <mergeCell ref="Q251:Q253"/>
    <mergeCell ref="I251:I253"/>
    <mergeCell ref="AG272:AG273"/>
    <mergeCell ref="S272:S273"/>
    <mergeCell ref="AF263:AF265"/>
    <mergeCell ref="F121:F123"/>
    <mergeCell ref="F139:F141"/>
    <mergeCell ref="I112:I114"/>
    <mergeCell ref="AH112:AH114"/>
    <mergeCell ref="AG175:AG177"/>
    <mergeCell ref="AD157:AD159"/>
    <mergeCell ref="AD130:AD132"/>
    <mergeCell ref="AC130:AC132"/>
    <mergeCell ref="AE118:AE120"/>
    <mergeCell ref="N127:N129"/>
    <mergeCell ref="C96:C98"/>
    <mergeCell ref="AG133:AG135"/>
    <mergeCell ref="AF136:AF138"/>
    <mergeCell ref="AG99:AG100"/>
    <mergeCell ref="AH99:AH100"/>
    <mergeCell ref="S112:S114"/>
    <mergeCell ref="S96:S98"/>
    <mergeCell ref="G109:G111"/>
    <mergeCell ref="N109:N111"/>
    <mergeCell ref="P106:P108"/>
    <mergeCell ref="E109:E111"/>
    <mergeCell ref="AF142:AF144"/>
    <mergeCell ref="B84:B86"/>
    <mergeCell ref="C84:C86"/>
    <mergeCell ref="M96:M98"/>
    <mergeCell ref="I169:I171"/>
    <mergeCell ref="AG163:AG165"/>
    <mergeCell ref="H115:H117"/>
    <mergeCell ref="L118:L120"/>
    <mergeCell ref="T160:T162"/>
    <mergeCell ref="AH166:AH168"/>
    <mergeCell ref="M160:M162"/>
    <mergeCell ref="AH127:AH129"/>
    <mergeCell ref="T136:T138"/>
    <mergeCell ref="T127:T129"/>
    <mergeCell ref="O130:O132"/>
    <mergeCell ref="AD136:AD138"/>
    <mergeCell ref="AE127:AE129"/>
    <mergeCell ref="AD127:AD129"/>
    <mergeCell ref="P142:P144"/>
    <mergeCell ref="Q142:Q144"/>
    <mergeCell ref="AH96:AH98"/>
    <mergeCell ref="AF109:AF111"/>
    <mergeCell ref="T101:T102"/>
    <mergeCell ref="M169:M171"/>
    <mergeCell ref="Q145:Q147"/>
    <mergeCell ref="L145:L147"/>
    <mergeCell ref="Q101:Q102"/>
    <mergeCell ref="AC112:AC114"/>
    <mergeCell ref="O133:O135"/>
    <mergeCell ref="AG157:AG159"/>
    <mergeCell ref="AF115:AF117"/>
    <mergeCell ref="Q154:Q155"/>
    <mergeCell ref="AE109:AE111"/>
    <mergeCell ref="O154:O155"/>
    <mergeCell ref="AJ96:AJ98"/>
    <mergeCell ref="Q96:Q98"/>
    <mergeCell ref="N101:N102"/>
    <mergeCell ref="AJ169:AJ171"/>
    <mergeCell ref="AF101:AF102"/>
    <mergeCell ref="AI130:AI132"/>
    <mergeCell ref="AI109:AI111"/>
    <mergeCell ref="T96:T98"/>
    <mergeCell ref="AH121:AH123"/>
    <mergeCell ref="AC118:AC120"/>
    <mergeCell ref="Q169:Q171"/>
    <mergeCell ref="M127:M129"/>
    <mergeCell ref="T163:T165"/>
    <mergeCell ref="AC157:AC159"/>
    <mergeCell ref="AC96:AC98"/>
    <mergeCell ref="AD166:AD168"/>
    <mergeCell ref="AD139:AD141"/>
    <mergeCell ref="R136:R138"/>
    <mergeCell ref="S115:S117"/>
    <mergeCell ref="AI251:AI253"/>
    <mergeCell ref="A90:A92"/>
    <mergeCell ref="K78:K80"/>
    <mergeCell ref="O78:O80"/>
    <mergeCell ref="M101:M102"/>
    <mergeCell ref="B66:B68"/>
    <mergeCell ref="K72:K74"/>
    <mergeCell ref="I72:I74"/>
    <mergeCell ref="I66:I68"/>
    <mergeCell ref="O124:O126"/>
    <mergeCell ref="E115:E117"/>
    <mergeCell ref="B69:B71"/>
    <mergeCell ref="C90:C92"/>
    <mergeCell ref="I84:I86"/>
    <mergeCell ref="L87:L89"/>
    <mergeCell ref="N87:N89"/>
    <mergeCell ref="A87:A89"/>
    <mergeCell ref="O101:O102"/>
    <mergeCell ref="A124:A126"/>
    <mergeCell ref="C124:C126"/>
    <mergeCell ref="B75:B77"/>
    <mergeCell ref="R81:R83"/>
    <mergeCell ref="D78:D80"/>
    <mergeCell ref="H87:H89"/>
    <mergeCell ref="R87:R89"/>
    <mergeCell ref="Q90:Q92"/>
    <mergeCell ref="J81:J83"/>
    <mergeCell ref="D90:D92"/>
    <mergeCell ref="E90:E92"/>
    <mergeCell ref="F90:F92"/>
    <mergeCell ref="S90:S92"/>
    <mergeCell ref="S93:S95"/>
    <mergeCell ref="E78:E80"/>
    <mergeCell ref="E81:E83"/>
    <mergeCell ref="D84:D86"/>
    <mergeCell ref="R96:R98"/>
    <mergeCell ref="P90:P92"/>
    <mergeCell ref="I90:I92"/>
    <mergeCell ref="J90:J92"/>
    <mergeCell ref="K90:K92"/>
    <mergeCell ref="I93:I95"/>
    <mergeCell ref="R106:R108"/>
    <mergeCell ref="AJ172:AJ174"/>
    <mergeCell ref="AJ142:AJ144"/>
    <mergeCell ref="AJ148:AJ150"/>
    <mergeCell ref="AI145:AI147"/>
    <mergeCell ref="AJ145:AJ147"/>
    <mergeCell ref="AJ118:AJ120"/>
    <mergeCell ref="AJ130:AJ132"/>
    <mergeCell ref="AJ133:AJ135"/>
    <mergeCell ref="AJ163:AJ165"/>
    <mergeCell ref="AC148:AC150"/>
    <mergeCell ref="AD148:AD150"/>
    <mergeCell ref="AE148:AE150"/>
    <mergeCell ref="AF148:AF150"/>
    <mergeCell ref="AE145:AE147"/>
    <mergeCell ref="AF145:AF147"/>
    <mergeCell ref="AG145:AG147"/>
    <mergeCell ref="AH145:AH147"/>
    <mergeCell ref="AJ136:AJ138"/>
    <mergeCell ref="AC136:AC138"/>
    <mergeCell ref="AH151:AH153"/>
    <mergeCell ref="AD151:AD153"/>
    <mergeCell ref="AC139:AC141"/>
    <mergeCell ref="O118:O120"/>
    <mergeCell ref="Q121:Q123"/>
    <mergeCell ref="R157:R159"/>
    <mergeCell ref="Q133:Q135"/>
    <mergeCell ref="P130:P132"/>
    <mergeCell ref="R130:R132"/>
    <mergeCell ref="G124:G126"/>
    <mergeCell ref="H124:H126"/>
    <mergeCell ref="Q127:Q129"/>
    <mergeCell ref="M124:M126"/>
    <mergeCell ref="N121:N123"/>
    <mergeCell ref="N154:N155"/>
    <mergeCell ref="F148:F150"/>
    <mergeCell ref="L139:L141"/>
    <mergeCell ref="L142:L144"/>
    <mergeCell ref="R151:R153"/>
    <mergeCell ref="R142:R144"/>
    <mergeCell ref="A156:AJ156"/>
    <mergeCell ref="AJ151:AJ153"/>
    <mergeCell ref="J127:J129"/>
    <mergeCell ref="E145:E147"/>
    <mergeCell ref="F133:F135"/>
    <mergeCell ref="I133:I135"/>
    <mergeCell ref="S130:S132"/>
    <mergeCell ref="N142:N144"/>
    <mergeCell ref="J151:J153"/>
    <mergeCell ref="AI136:AI138"/>
    <mergeCell ref="AI118:AI120"/>
    <mergeCell ref="AD121:AD123"/>
    <mergeCell ref="T121:T123"/>
    <mergeCell ref="AH118:AH120"/>
    <mergeCell ref="C115:C117"/>
    <mergeCell ref="K124:K126"/>
    <mergeCell ref="F112:F114"/>
    <mergeCell ref="C127:C129"/>
    <mergeCell ref="J136:J138"/>
    <mergeCell ref="D136:D138"/>
    <mergeCell ref="I121:I123"/>
    <mergeCell ref="K139:K141"/>
    <mergeCell ref="F118:F120"/>
    <mergeCell ref="G136:G138"/>
    <mergeCell ref="E139:E141"/>
    <mergeCell ref="B145:B147"/>
    <mergeCell ref="C145:C147"/>
    <mergeCell ref="G112:G114"/>
    <mergeCell ref="J139:J141"/>
    <mergeCell ref="J112:J114"/>
    <mergeCell ref="G118:G120"/>
    <mergeCell ref="E112:E114"/>
    <mergeCell ref="B127:B129"/>
    <mergeCell ref="H145:H147"/>
    <mergeCell ref="I145:I147"/>
    <mergeCell ref="B130:B132"/>
    <mergeCell ref="G133:G135"/>
    <mergeCell ref="B118:B120"/>
    <mergeCell ref="D124:D126"/>
    <mergeCell ref="G115:G117"/>
    <mergeCell ref="E127:E129"/>
    <mergeCell ref="AD142:AD144"/>
    <mergeCell ref="F136:F138"/>
    <mergeCell ref="O139:O141"/>
    <mergeCell ref="AE112:AE114"/>
    <mergeCell ref="AE236:AE238"/>
    <mergeCell ref="J124:J126"/>
    <mergeCell ref="D121:D123"/>
    <mergeCell ref="D127:D129"/>
    <mergeCell ref="M142:M144"/>
    <mergeCell ref="B133:B135"/>
    <mergeCell ref="E130:E132"/>
    <mergeCell ref="B157:B159"/>
    <mergeCell ref="F142:F144"/>
    <mergeCell ref="H136:H138"/>
    <mergeCell ref="B124:B126"/>
    <mergeCell ref="L136:L138"/>
    <mergeCell ref="E124:E126"/>
    <mergeCell ref="E151:E153"/>
    <mergeCell ref="B151:B153"/>
    <mergeCell ref="C151:C153"/>
    <mergeCell ref="I139:I141"/>
    <mergeCell ref="E133:E135"/>
    <mergeCell ref="F157:F159"/>
    <mergeCell ref="L133:L135"/>
    <mergeCell ref="L127:L129"/>
    <mergeCell ref="K130:K132"/>
    <mergeCell ref="P154:P155"/>
    <mergeCell ref="I151:I153"/>
    <mergeCell ref="AE172:AE174"/>
    <mergeCell ref="AE166:AE168"/>
    <mergeCell ref="AE169:AE171"/>
    <mergeCell ref="R169:R171"/>
    <mergeCell ref="O160:O162"/>
    <mergeCell ref="S142:S144"/>
    <mergeCell ref="T118:T120"/>
    <mergeCell ref="AJ166:AJ168"/>
    <mergeCell ref="AC151:AC153"/>
    <mergeCell ref="AE151:AE153"/>
    <mergeCell ref="AI154:AI155"/>
    <mergeCell ref="AH148:AH150"/>
    <mergeCell ref="O248:O250"/>
    <mergeCell ref="O214:O215"/>
    <mergeCell ref="N214:N215"/>
    <mergeCell ref="D227:D229"/>
    <mergeCell ref="C227:C229"/>
    <mergeCell ref="J203:J205"/>
    <mergeCell ref="F233:F235"/>
    <mergeCell ref="A206:C207"/>
    <mergeCell ref="B233:B235"/>
    <mergeCell ref="C233:C235"/>
    <mergeCell ref="AD227:AD229"/>
    <mergeCell ref="D200:D202"/>
    <mergeCell ref="M214:M215"/>
    <mergeCell ref="N212:N213"/>
    <mergeCell ref="AE212:AE213"/>
    <mergeCell ref="AD208:AD209"/>
    <mergeCell ref="G239:G241"/>
    <mergeCell ref="AJ233:AJ235"/>
    <mergeCell ref="AH172:AH174"/>
    <mergeCell ref="O175:O177"/>
    <mergeCell ref="T172:T174"/>
    <mergeCell ref="R245:R247"/>
    <mergeCell ref="M245:M247"/>
    <mergeCell ref="D245:D247"/>
    <mergeCell ref="C191:C193"/>
    <mergeCell ref="G191:G193"/>
    <mergeCell ref="E200:E202"/>
    <mergeCell ref="D263:D265"/>
    <mergeCell ref="H263:H265"/>
    <mergeCell ref="D266:D268"/>
    <mergeCell ref="P236:P238"/>
    <mergeCell ref="J242:J244"/>
    <mergeCell ref="F254:F256"/>
    <mergeCell ref="J260:J262"/>
    <mergeCell ref="R266:R268"/>
    <mergeCell ref="O239:O241"/>
    <mergeCell ref="G245:G247"/>
    <mergeCell ref="G230:G232"/>
    <mergeCell ref="AE233:AE235"/>
    <mergeCell ref="K151:K153"/>
    <mergeCell ref="AF272:AF273"/>
    <mergeCell ref="P272:P273"/>
    <mergeCell ref="M260:M262"/>
    <mergeCell ref="M248:M250"/>
    <mergeCell ref="AC263:AC265"/>
    <mergeCell ref="M263:M265"/>
    <mergeCell ref="AD260:AD262"/>
    <mergeCell ref="S245:S247"/>
    <mergeCell ref="F245:F247"/>
    <mergeCell ref="N245:N247"/>
    <mergeCell ref="H248:H250"/>
    <mergeCell ref="G251:G253"/>
    <mergeCell ref="F251:F253"/>
    <mergeCell ref="E245:E247"/>
    <mergeCell ref="E248:E250"/>
    <mergeCell ref="M227:M229"/>
    <mergeCell ref="G200:G202"/>
    <mergeCell ref="K251:K253"/>
    <mergeCell ref="D151:D153"/>
    <mergeCell ref="A260:A262"/>
    <mergeCell ref="A214:C215"/>
    <mergeCell ref="A272:C273"/>
    <mergeCell ref="A266:A268"/>
    <mergeCell ref="Q257:Q259"/>
    <mergeCell ref="T266:T268"/>
    <mergeCell ref="D260:D262"/>
    <mergeCell ref="E254:E256"/>
    <mergeCell ref="A254:A256"/>
    <mergeCell ref="P257:P259"/>
    <mergeCell ref="F257:F259"/>
    <mergeCell ref="M254:M256"/>
    <mergeCell ref="R257:R259"/>
    <mergeCell ref="G257:G259"/>
    <mergeCell ref="C266:C268"/>
    <mergeCell ref="L254:L256"/>
    <mergeCell ref="C254:C256"/>
    <mergeCell ref="C260:C262"/>
    <mergeCell ref="B263:B265"/>
    <mergeCell ref="B260:B262"/>
    <mergeCell ref="B248:B250"/>
    <mergeCell ref="C248:C250"/>
    <mergeCell ref="B269:B271"/>
    <mergeCell ref="E251:E253"/>
    <mergeCell ref="C257:C259"/>
    <mergeCell ref="L260:L262"/>
    <mergeCell ref="E257:E259"/>
    <mergeCell ref="N254:N256"/>
    <mergeCell ref="O257:O259"/>
    <mergeCell ref="I260:I262"/>
    <mergeCell ref="Q254:Q256"/>
    <mergeCell ref="R239:R241"/>
    <mergeCell ref="A257:A259"/>
    <mergeCell ref="C263:C265"/>
    <mergeCell ref="A263:A265"/>
    <mergeCell ref="O254:O256"/>
    <mergeCell ref="B257:B259"/>
    <mergeCell ref="L257:L259"/>
    <mergeCell ref="T254:T256"/>
    <mergeCell ref="H245:H247"/>
    <mergeCell ref="Q263:Q265"/>
    <mergeCell ref="D254:D256"/>
    <mergeCell ref="T263:T265"/>
    <mergeCell ref="I245:I247"/>
    <mergeCell ref="Q242:Q244"/>
    <mergeCell ref="D239:D241"/>
    <mergeCell ref="L242:L244"/>
    <mergeCell ref="M242:M244"/>
    <mergeCell ref="A242:A244"/>
    <mergeCell ref="A248:A250"/>
    <mergeCell ref="A245:A247"/>
    <mergeCell ref="D242:D244"/>
    <mergeCell ref="A251:A253"/>
    <mergeCell ref="B254:B256"/>
    <mergeCell ref="R242:R244"/>
    <mergeCell ref="L248:L250"/>
    <mergeCell ref="S242:S244"/>
    <mergeCell ref="D248:D250"/>
    <mergeCell ref="J251:J253"/>
    <mergeCell ref="F248:F250"/>
    <mergeCell ref="N248:N250"/>
    <mergeCell ref="C251:C253"/>
    <mergeCell ref="D251:D253"/>
    <mergeCell ref="L239:L241"/>
    <mergeCell ref="AI236:AI238"/>
    <mergeCell ref="AC239:AC241"/>
    <mergeCell ref="AH245:AH247"/>
    <mergeCell ref="M230:M232"/>
    <mergeCell ref="AD214:AD215"/>
    <mergeCell ref="AI206:AI207"/>
    <mergeCell ref="B251:B253"/>
    <mergeCell ref="I248:I250"/>
    <mergeCell ref="R251:R253"/>
    <mergeCell ref="J248:J250"/>
    <mergeCell ref="K248:K250"/>
    <mergeCell ref="S248:S250"/>
    <mergeCell ref="H242:H244"/>
    <mergeCell ref="AC245:AC247"/>
    <mergeCell ref="AD236:AD238"/>
    <mergeCell ref="T245:T247"/>
    <mergeCell ref="O242:O244"/>
    <mergeCell ref="N242:N244"/>
    <mergeCell ref="O236:O238"/>
    <mergeCell ref="P239:P241"/>
    <mergeCell ref="P242:P244"/>
    <mergeCell ref="J245:J247"/>
    <mergeCell ref="B245:B247"/>
    <mergeCell ref="E242:E244"/>
    <mergeCell ref="C242:C244"/>
    <mergeCell ref="AC236:AC238"/>
    <mergeCell ref="C236:C238"/>
    <mergeCell ref="K236:K238"/>
    <mergeCell ref="H239:H241"/>
    <mergeCell ref="F236:F238"/>
    <mergeCell ref="R236:R238"/>
    <mergeCell ref="D236:D238"/>
    <mergeCell ref="E197:E199"/>
    <mergeCell ref="P208:P209"/>
    <mergeCell ref="AC210:AC211"/>
    <mergeCell ref="M203:M205"/>
    <mergeCell ref="M210:M211"/>
    <mergeCell ref="P206:P207"/>
    <mergeCell ref="AG200:AG202"/>
    <mergeCell ref="C200:C202"/>
    <mergeCell ref="A208:C209"/>
    <mergeCell ref="AF227:AF229"/>
    <mergeCell ref="P203:P205"/>
    <mergeCell ref="D230:D232"/>
    <mergeCell ref="I233:I235"/>
    <mergeCell ref="H230:H232"/>
    <mergeCell ref="G233:G235"/>
    <mergeCell ref="H233:H235"/>
    <mergeCell ref="M212:M213"/>
    <mergeCell ref="AE210:AE211"/>
    <mergeCell ref="R210:R211"/>
    <mergeCell ref="J227:J229"/>
    <mergeCell ref="P227:P229"/>
    <mergeCell ref="AC227:AC229"/>
    <mergeCell ref="AD230:AD232"/>
    <mergeCell ref="L233:L235"/>
    <mergeCell ref="N208:N209"/>
    <mergeCell ref="M197:M199"/>
    <mergeCell ref="Q233:Q235"/>
    <mergeCell ref="E233:E235"/>
    <mergeCell ref="T208:T209"/>
    <mergeCell ref="Q212:Q213"/>
    <mergeCell ref="T212:T213"/>
    <mergeCell ref="J197:J199"/>
    <mergeCell ref="M200:M202"/>
    <mergeCell ref="P200:P202"/>
    <mergeCell ref="N206:N207"/>
    <mergeCell ref="R206:R207"/>
    <mergeCell ref="AG185:AG187"/>
    <mergeCell ref="AF210:AF211"/>
    <mergeCell ref="AC203:AC205"/>
    <mergeCell ref="AE203:AE205"/>
    <mergeCell ref="AD191:AD193"/>
    <mergeCell ref="P191:P193"/>
    <mergeCell ref="AE208:AE209"/>
    <mergeCell ref="P212:P213"/>
    <mergeCell ref="H203:H205"/>
    <mergeCell ref="P233:P235"/>
    <mergeCell ref="O230:O232"/>
    <mergeCell ref="F230:F232"/>
    <mergeCell ref="AD212:AD213"/>
    <mergeCell ref="AE197:AE199"/>
    <mergeCell ref="O200:O202"/>
    <mergeCell ref="R212:R213"/>
    <mergeCell ref="Q210:Q211"/>
    <mergeCell ref="AC233:AC235"/>
    <mergeCell ref="T233:T235"/>
    <mergeCell ref="S233:S235"/>
    <mergeCell ref="R230:R232"/>
    <mergeCell ref="K203:K205"/>
    <mergeCell ref="F203:F205"/>
    <mergeCell ref="S208:S209"/>
    <mergeCell ref="N197:N199"/>
    <mergeCell ref="P214:P215"/>
    <mergeCell ref="T200:T202"/>
    <mergeCell ref="F227:F229"/>
    <mergeCell ref="AJ197:AJ199"/>
    <mergeCell ref="A148:A150"/>
    <mergeCell ref="C133:C135"/>
    <mergeCell ref="B148:B150"/>
    <mergeCell ref="C136:C138"/>
    <mergeCell ref="H130:H132"/>
    <mergeCell ref="A163:A165"/>
    <mergeCell ref="I175:I177"/>
    <mergeCell ref="J175:J177"/>
    <mergeCell ref="F188:F190"/>
    <mergeCell ref="B136:B138"/>
    <mergeCell ref="C130:C132"/>
    <mergeCell ref="B142:B144"/>
    <mergeCell ref="D130:D132"/>
    <mergeCell ref="F151:F153"/>
    <mergeCell ref="AF157:AF159"/>
    <mergeCell ref="AJ154:AJ155"/>
    <mergeCell ref="R148:R150"/>
    <mergeCell ref="L157:L159"/>
    <mergeCell ref="K148:K150"/>
    <mergeCell ref="J142:J144"/>
    <mergeCell ref="C157:C159"/>
    <mergeCell ref="P151:P153"/>
    <mergeCell ref="H151:H153"/>
    <mergeCell ref="T197:T199"/>
    <mergeCell ref="AI197:AI199"/>
    <mergeCell ref="A172:A174"/>
    <mergeCell ref="D166:D168"/>
    <mergeCell ref="AH191:AH193"/>
    <mergeCell ref="A166:A168"/>
    <mergeCell ref="R154:R155"/>
    <mergeCell ref="P172:P174"/>
    <mergeCell ref="R69:R71"/>
    <mergeCell ref="AF81:AF83"/>
    <mergeCell ref="T84:T86"/>
    <mergeCell ref="AH66:AH68"/>
    <mergeCell ref="T75:T77"/>
    <mergeCell ref="A63:A65"/>
    <mergeCell ref="L63:L65"/>
    <mergeCell ref="C63:C65"/>
    <mergeCell ref="AG60:AG61"/>
    <mergeCell ref="N63:N65"/>
    <mergeCell ref="F57:F59"/>
    <mergeCell ref="E57:E59"/>
    <mergeCell ref="H57:H59"/>
    <mergeCell ref="N57:N59"/>
    <mergeCell ref="P57:P59"/>
    <mergeCell ref="O57:O59"/>
    <mergeCell ref="N60:N61"/>
    <mergeCell ref="A84:A86"/>
    <mergeCell ref="A78:A80"/>
    <mergeCell ref="T78:T80"/>
    <mergeCell ref="D63:D65"/>
    <mergeCell ref="E63:E65"/>
    <mergeCell ref="AC69:AC71"/>
    <mergeCell ref="R66:R68"/>
    <mergeCell ref="AD57:AD59"/>
    <mergeCell ref="AE66:AE68"/>
    <mergeCell ref="AD63:AD65"/>
    <mergeCell ref="A75:A77"/>
    <mergeCell ref="M72:M74"/>
    <mergeCell ref="S63:S65"/>
    <mergeCell ref="S72:S74"/>
    <mergeCell ref="M66:M68"/>
    <mergeCell ref="Q84:Q86"/>
    <mergeCell ref="Q75:Q77"/>
    <mergeCell ref="Q78:Q80"/>
    <mergeCell ref="Q69:Q71"/>
    <mergeCell ref="AJ87:AJ89"/>
    <mergeCell ref="N72:N74"/>
    <mergeCell ref="T60:T61"/>
    <mergeCell ref="AD60:AD61"/>
    <mergeCell ref="AE60:AE61"/>
    <mergeCell ref="AG78:AG80"/>
    <mergeCell ref="AE72:AE74"/>
    <mergeCell ref="T87:T89"/>
    <mergeCell ref="H66:H68"/>
    <mergeCell ref="L72:L74"/>
    <mergeCell ref="G84:G86"/>
    <mergeCell ref="J188:J190"/>
    <mergeCell ref="Q151:Q153"/>
    <mergeCell ref="AJ66:AJ68"/>
    <mergeCell ref="K75:K77"/>
    <mergeCell ref="J87:J89"/>
    <mergeCell ref="O84:O86"/>
    <mergeCell ref="AF87:AF89"/>
    <mergeCell ref="AH84:AH86"/>
    <mergeCell ref="AG87:AG89"/>
    <mergeCell ref="P84:P86"/>
    <mergeCell ref="T72:T74"/>
    <mergeCell ref="R72:R74"/>
    <mergeCell ref="Q72:Q74"/>
    <mergeCell ref="S66:S68"/>
    <mergeCell ref="AE63:AE65"/>
    <mergeCell ref="AI172:AI174"/>
    <mergeCell ref="H75:H77"/>
    <mergeCell ref="A269:A271"/>
    <mergeCell ref="AG269:AG271"/>
    <mergeCell ref="S269:S271"/>
    <mergeCell ref="O194:O196"/>
    <mergeCell ref="I200:I202"/>
    <mergeCell ref="J200:J202"/>
    <mergeCell ref="S200:S202"/>
    <mergeCell ref="R197:R199"/>
    <mergeCell ref="AF194:AF196"/>
    <mergeCell ref="AG210:AG211"/>
    <mergeCell ref="AH208:AH209"/>
    <mergeCell ref="AH212:AH213"/>
    <mergeCell ref="AF208:AF209"/>
    <mergeCell ref="AE214:AE215"/>
    <mergeCell ref="W221:AH221"/>
    <mergeCell ref="AF212:AF213"/>
    <mergeCell ref="AC230:AC232"/>
    <mergeCell ref="AF230:AF232"/>
    <mergeCell ref="AF197:AF199"/>
    <mergeCell ref="S197:S199"/>
    <mergeCell ref="Q206:Q207"/>
    <mergeCell ref="Q208:Q209"/>
    <mergeCell ref="R214:R215"/>
    <mergeCell ref="AE227:AE229"/>
    <mergeCell ref="T269:T271"/>
    <mergeCell ref="AC269:AC271"/>
    <mergeCell ref="R269:R271"/>
    <mergeCell ref="AE269:AE271"/>
    <mergeCell ref="AF269:AF271"/>
    <mergeCell ref="AG263:AG265"/>
    <mergeCell ref="AH194:AH196"/>
    <mergeCell ref="AH239:AH241"/>
    <mergeCell ref="AE251:AE253"/>
    <mergeCell ref="AC248:AC250"/>
    <mergeCell ref="AD248:AD250"/>
    <mergeCell ref="AD251:AD253"/>
    <mergeCell ref="AH230:AH232"/>
    <mergeCell ref="AF214:AF215"/>
    <mergeCell ref="AG242:AG244"/>
    <mergeCell ref="AE242:AE244"/>
    <mergeCell ref="AF242:AF244"/>
    <mergeCell ref="AG214:AG215"/>
    <mergeCell ref="AG203:AG205"/>
    <mergeCell ref="AJ227:AJ229"/>
    <mergeCell ref="T236:T238"/>
    <mergeCell ref="T239:T241"/>
    <mergeCell ref="AD242:AD244"/>
    <mergeCell ref="AF239:AF241"/>
    <mergeCell ref="H224:U224"/>
    <mergeCell ref="AG206:AG207"/>
    <mergeCell ref="AJ203:AJ205"/>
    <mergeCell ref="AI210:AI211"/>
    <mergeCell ref="AH206:AH207"/>
    <mergeCell ref="O245:O247"/>
    <mergeCell ref="AJ230:AJ232"/>
    <mergeCell ref="M233:M235"/>
    <mergeCell ref="M236:M238"/>
    <mergeCell ref="L236:L238"/>
    <mergeCell ref="K233:K235"/>
    <mergeCell ref="Q227:Q229"/>
    <mergeCell ref="P230:P232"/>
    <mergeCell ref="AI227:AI229"/>
    <mergeCell ref="I227:I229"/>
    <mergeCell ref="AI245:AI247"/>
    <mergeCell ref="J236:J238"/>
    <mergeCell ref="B242:B244"/>
    <mergeCell ref="L245:L247"/>
    <mergeCell ref="Q248:Q250"/>
    <mergeCell ref="P248:P250"/>
    <mergeCell ref="AD239:AD241"/>
    <mergeCell ref="S239:S241"/>
    <mergeCell ref="AJ236:AJ238"/>
    <mergeCell ref="AJ212:AJ213"/>
    <mergeCell ref="AJ210:AJ211"/>
    <mergeCell ref="AI203:AI205"/>
    <mergeCell ref="AG227:AG229"/>
    <mergeCell ref="T230:T232"/>
    <mergeCell ref="AH236:AH238"/>
    <mergeCell ref="AC242:AC244"/>
    <mergeCell ref="AJ248:AJ250"/>
    <mergeCell ref="AI230:AI232"/>
    <mergeCell ref="A210:C211"/>
    <mergeCell ref="A218:C218"/>
    <mergeCell ref="AH233:AH235"/>
    <mergeCell ref="AG233:AG235"/>
    <mergeCell ref="S230:S232"/>
    <mergeCell ref="N236:N238"/>
    <mergeCell ref="K227:K229"/>
    <mergeCell ref="N227:N229"/>
    <mergeCell ref="S236:S238"/>
    <mergeCell ref="AH227:AH229"/>
    <mergeCell ref="AE230:AE232"/>
    <mergeCell ref="AG230:AG232"/>
    <mergeCell ref="T227:T229"/>
    <mergeCell ref="R227:R229"/>
    <mergeCell ref="J233:J235"/>
    <mergeCell ref="AG172:AG174"/>
    <mergeCell ref="AE175:AE177"/>
    <mergeCell ref="S160:S162"/>
    <mergeCell ref="S154:S155"/>
    <mergeCell ref="I160:I162"/>
    <mergeCell ref="J148:J150"/>
    <mergeCell ref="H163:H165"/>
    <mergeCell ref="C269:C271"/>
    <mergeCell ref="T272:T273"/>
    <mergeCell ref="B266:B268"/>
    <mergeCell ref="P266:P268"/>
    <mergeCell ref="AJ263:AJ265"/>
    <mergeCell ref="AG266:AG268"/>
    <mergeCell ref="AG260:AG262"/>
    <mergeCell ref="N239:N241"/>
    <mergeCell ref="R248:R250"/>
    <mergeCell ref="G248:G250"/>
    <mergeCell ref="H236:H238"/>
    <mergeCell ref="I236:I238"/>
    <mergeCell ref="G227:G229"/>
    <mergeCell ref="N230:N232"/>
    <mergeCell ref="K230:K232"/>
    <mergeCell ref="AF233:AF235"/>
    <mergeCell ref="AI239:AI241"/>
    <mergeCell ref="AG236:AG238"/>
    <mergeCell ref="L251:L253"/>
    <mergeCell ref="N251:N253"/>
    <mergeCell ref="AF251:AF253"/>
    <mergeCell ref="C245:C247"/>
    <mergeCell ref="E230:E232"/>
    <mergeCell ref="E227:E229"/>
    <mergeCell ref="Q236:Q238"/>
    <mergeCell ref="AD203:AD205"/>
    <mergeCell ref="R203:R205"/>
    <mergeCell ref="O142:O144"/>
    <mergeCell ref="A139:A141"/>
    <mergeCell ref="A142:A144"/>
    <mergeCell ref="C142:C144"/>
    <mergeCell ref="I185:I187"/>
    <mergeCell ref="R175:R177"/>
    <mergeCell ref="S175:S177"/>
    <mergeCell ref="L163:L165"/>
    <mergeCell ref="P178:P180"/>
    <mergeCell ref="J191:J193"/>
    <mergeCell ref="M136:M138"/>
    <mergeCell ref="R133:R135"/>
    <mergeCell ref="M172:M174"/>
    <mergeCell ref="I166:I168"/>
    <mergeCell ref="G160:G162"/>
    <mergeCell ref="AD194:AD196"/>
    <mergeCell ref="G139:G141"/>
    <mergeCell ref="H172:H174"/>
    <mergeCell ref="AC178:AC180"/>
    <mergeCell ref="AD178:AD180"/>
    <mergeCell ref="K142:K144"/>
    <mergeCell ref="D169:D171"/>
    <mergeCell ref="N169:N171"/>
    <mergeCell ref="K169:K171"/>
    <mergeCell ref="S166:S168"/>
    <mergeCell ref="M166:M168"/>
    <mergeCell ref="F163:F165"/>
    <mergeCell ref="J145:J147"/>
    <mergeCell ref="K145:K147"/>
    <mergeCell ref="AC166:AC168"/>
    <mergeCell ref="AH188:AH190"/>
    <mergeCell ref="L188:L190"/>
    <mergeCell ref="AD188:AD190"/>
    <mergeCell ref="AC188:AC190"/>
    <mergeCell ref="AG188:AG190"/>
    <mergeCell ref="AF200:AF202"/>
    <mergeCell ref="AE200:AE202"/>
    <mergeCell ref="AG197:AG199"/>
    <mergeCell ref="AI166:AI168"/>
    <mergeCell ref="AG151:AG153"/>
    <mergeCell ref="S172:S174"/>
    <mergeCell ref="M163:M165"/>
    <mergeCell ref="C175:C177"/>
    <mergeCell ref="D175:D177"/>
    <mergeCell ref="E136:E138"/>
    <mergeCell ref="G172:G174"/>
    <mergeCell ref="A133:A135"/>
    <mergeCell ref="E157:E159"/>
    <mergeCell ref="C160:C162"/>
    <mergeCell ref="AI191:AI193"/>
    <mergeCell ref="AI200:AI202"/>
    <mergeCell ref="AH197:AH199"/>
    <mergeCell ref="AH178:AH180"/>
    <mergeCell ref="AI178:AI180"/>
    <mergeCell ref="AF154:AF155"/>
    <mergeCell ref="AF139:AF141"/>
    <mergeCell ref="R163:R165"/>
    <mergeCell ref="AI163:AI165"/>
    <mergeCell ref="K178:K180"/>
    <mergeCell ref="N157:N159"/>
    <mergeCell ref="F172:F174"/>
    <mergeCell ref="D160:D162"/>
    <mergeCell ref="AJ206:AJ207"/>
    <mergeCell ref="O203:O205"/>
    <mergeCell ref="AJ214:AJ215"/>
    <mergeCell ref="P157:P159"/>
    <mergeCell ref="AJ157:AJ159"/>
    <mergeCell ref="AC169:AC171"/>
    <mergeCell ref="I124:I126"/>
    <mergeCell ref="AI194:AI196"/>
    <mergeCell ref="AG208:AG209"/>
    <mergeCell ref="AH214:AH215"/>
    <mergeCell ref="AH210:AH211"/>
    <mergeCell ref="AC121:AC123"/>
    <mergeCell ref="AC200:AC202"/>
    <mergeCell ref="P185:P187"/>
    <mergeCell ref="AJ188:AJ190"/>
    <mergeCell ref="AE188:AE190"/>
    <mergeCell ref="AC185:AC187"/>
    <mergeCell ref="S178:S180"/>
    <mergeCell ref="I172:I174"/>
    <mergeCell ref="S169:S171"/>
    <mergeCell ref="R166:R168"/>
    <mergeCell ref="O145:O147"/>
    <mergeCell ref="S185:S187"/>
    <mergeCell ref="P194:P196"/>
    <mergeCell ref="P197:P199"/>
    <mergeCell ref="R194:R196"/>
    <mergeCell ref="AH185:AH187"/>
    <mergeCell ref="M185:M187"/>
    <mergeCell ref="L200:L202"/>
    <mergeCell ref="O197:O199"/>
    <mergeCell ref="S194:S196"/>
    <mergeCell ref="T194:T196"/>
    <mergeCell ref="AJ194:AJ196"/>
    <mergeCell ref="Q191:Q193"/>
    <mergeCell ref="AC109:AC111"/>
    <mergeCell ref="AE191:AE193"/>
    <mergeCell ref="R178:R180"/>
    <mergeCell ref="AC115:AC117"/>
    <mergeCell ref="AC133:AC135"/>
    <mergeCell ref="R139:R141"/>
    <mergeCell ref="AC163:AC165"/>
    <mergeCell ref="J178:J180"/>
    <mergeCell ref="M121:M123"/>
    <mergeCell ref="M130:M132"/>
    <mergeCell ref="P124:P126"/>
    <mergeCell ref="O121:O123"/>
    <mergeCell ref="S109:S111"/>
    <mergeCell ref="R109:R111"/>
    <mergeCell ref="K118:K120"/>
    <mergeCell ref="Q124:Q126"/>
    <mergeCell ref="Q115:Q117"/>
    <mergeCell ref="T178:T180"/>
    <mergeCell ref="R118:R120"/>
    <mergeCell ref="S118:S120"/>
    <mergeCell ref="S124:S126"/>
    <mergeCell ref="L115:L117"/>
    <mergeCell ref="J118:J120"/>
    <mergeCell ref="P118:P120"/>
    <mergeCell ref="R127:R129"/>
    <mergeCell ref="J169:J171"/>
    <mergeCell ref="AF188:AF190"/>
    <mergeCell ref="Q185:Q187"/>
    <mergeCell ref="M188:M190"/>
    <mergeCell ref="O185:O187"/>
    <mergeCell ref="AJ160:AJ162"/>
    <mergeCell ref="AH136:AH138"/>
    <mergeCell ref="O136:O138"/>
    <mergeCell ref="AI157:AI159"/>
    <mergeCell ref="D109:D111"/>
    <mergeCell ref="C112:C114"/>
    <mergeCell ref="J106:J108"/>
    <mergeCell ref="H109:H111"/>
    <mergeCell ref="H112:H114"/>
    <mergeCell ref="R124:R126"/>
    <mergeCell ref="L121:L123"/>
    <mergeCell ref="D112:D114"/>
    <mergeCell ref="E118:E120"/>
    <mergeCell ref="C118:C120"/>
    <mergeCell ref="H127:H129"/>
    <mergeCell ref="F124:F126"/>
    <mergeCell ref="Q118:Q120"/>
    <mergeCell ref="K133:K135"/>
    <mergeCell ref="J115:J117"/>
    <mergeCell ref="K115:K117"/>
    <mergeCell ref="AF121:AF123"/>
    <mergeCell ref="AE115:AE117"/>
    <mergeCell ref="M154:M155"/>
    <mergeCell ref="A154:C155"/>
    <mergeCell ref="G151:G153"/>
    <mergeCell ref="D145:D147"/>
    <mergeCell ref="J130:J132"/>
    <mergeCell ref="I130:I132"/>
    <mergeCell ref="G142:G144"/>
    <mergeCell ref="A136:A138"/>
    <mergeCell ref="AE142:AE144"/>
    <mergeCell ref="O112:O114"/>
    <mergeCell ref="L172:L174"/>
    <mergeCell ref="R115:R117"/>
    <mergeCell ref="N115:N117"/>
    <mergeCell ref="D148:D150"/>
    <mergeCell ref="E148:E150"/>
    <mergeCell ref="M112:M114"/>
    <mergeCell ref="M118:M120"/>
    <mergeCell ref="N118:N120"/>
    <mergeCell ref="O109:O111"/>
    <mergeCell ref="I163:I165"/>
    <mergeCell ref="E163:E165"/>
    <mergeCell ref="F166:F168"/>
    <mergeCell ref="G166:G168"/>
    <mergeCell ref="E172:E174"/>
    <mergeCell ref="D157:D159"/>
    <mergeCell ref="D133:D135"/>
    <mergeCell ref="AI214:AI215"/>
    <mergeCell ref="AI212:AI213"/>
    <mergeCell ref="AG212:AG213"/>
    <mergeCell ref="AI185:AI187"/>
    <mergeCell ref="S188:S190"/>
    <mergeCell ref="AG194:AG196"/>
    <mergeCell ref="AF203:AF205"/>
    <mergeCell ref="AF206:AF207"/>
    <mergeCell ref="O206:O207"/>
    <mergeCell ref="AH203:AH205"/>
    <mergeCell ref="AC194:AC196"/>
    <mergeCell ref="T203:T205"/>
    <mergeCell ref="AE194:AE196"/>
    <mergeCell ref="AC197:AC199"/>
    <mergeCell ref="P188:P190"/>
    <mergeCell ref="T188:T190"/>
    <mergeCell ref="AJ239:AJ241"/>
    <mergeCell ref="A230:A232"/>
    <mergeCell ref="B230:B232"/>
    <mergeCell ref="N233:N235"/>
    <mergeCell ref="AH242:AH244"/>
    <mergeCell ref="AD115:AD117"/>
    <mergeCell ref="S127:S129"/>
    <mergeCell ref="R188:R190"/>
    <mergeCell ref="Q172:Q174"/>
    <mergeCell ref="AF175:AF177"/>
    <mergeCell ref="AC172:AC174"/>
    <mergeCell ref="AD172:AD174"/>
    <mergeCell ref="AD185:AD187"/>
    <mergeCell ref="AE185:AE187"/>
    <mergeCell ref="AF185:AF187"/>
    <mergeCell ref="T185:T187"/>
    <mergeCell ref="AD118:AD120"/>
    <mergeCell ref="T175:T177"/>
    <mergeCell ref="P115:P117"/>
    <mergeCell ref="Q188:Q190"/>
    <mergeCell ref="H191:H193"/>
    <mergeCell ref="H133:H135"/>
    <mergeCell ref="J230:J232"/>
    <mergeCell ref="A239:A241"/>
    <mergeCell ref="B239:B241"/>
    <mergeCell ref="R233:R235"/>
    <mergeCell ref="AI233:AI235"/>
    <mergeCell ref="Q230:Q232"/>
    <mergeCell ref="H227:H229"/>
    <mergeCell ref="Q239:Q241"/>
    <mergeCell ref="G242:G244"/>
    <mergeCell ref="AI188:AI190"/>
    <mergeCell ref="S75:S77"/>
    <mergeCell ref="M75:M77"/>
    <mergeCell ref="M81:M83"/>
    <mergeCell ref="N84:N86"/>
    <mergeCell ref="M78:M80"/>
    <mergeCell ref="F191:F193"/>
    <mergeCell ref="A118:A120"/>
    <mergeCell ref="A127:A129"/>
    <mergeCell ref="G106:G108"/>
    <mergeCell ref="F106:F108"/>
    <mergeCell ref="D106:D108"/>
    <mergeCell ref="B112:B114"/>
    <mergeCell ref="E106:E108"/>
    <mergeCell ref="B121:B123"/>
    <mergeCell ref="J133:J135"/>
    <mergeCell ref="I136:I138"/>
    <mergeCell ref="A121:A123"/>
    <mergeCell ref="K112:K114"/>
    <mergeCell ref="D96:D98"/>
    <mergeCell ref="E96:E98"/>
    <mergeCell ref="F96:F98"/>
    <mergeCell ref="G96:G98"/>
    <mergeCell ref="H96:H98"/>
    <mergeCell ref="I96:I98"/>
    <mergeCell ref="J96:J98"/>
    <mergeCell ref="K96:K98"/>
    <mergeCell ref="G90:G92"/>
    <mergeCell ref="I115:I117"/>
    <mergeCell ref="K127:K129"/>
    <mergeCell ref="I178:I180"/>
    <mergeCell ref="R160:R162"/>
    <mergeCell ref="M115:M117"/>
    <mergeCell ref="A169:A171"/>
    <mergeCell ref="H169:H171"/>
    <mergeCell ref="H166:H168"/>
    <mergeCell ref="N124:N126"/>
    <mergeCell ref="E121:E123"/>
    <mergeCell ref="A81:A83"/>
    <mergeCell ref="D87:D89"/>
    <mergeCell ref="E87:E89"/>
    <mergeCell ref="C121:C123"/>
    <mergeCell ref="H121:H123"/>
    <mergeCell ref="F145:F147"/>
    <mergeCell ref="D142:D144"/>
    <mergeCell ref="E142:E144"/>
    <mergeCell ref="C109:C111"/>
    <mergeCell ref="I106:I108"/>
    <mergeCell ref="A99:C100"/>
    <mergeCell ref="A109:A111"/>
    <mergeCell ref="D118:D120"/>
    <mergeCell ref="D115:D117"/>
    <mergeCell ref="B115:B117"/>
    <mergeCell ref="I118:I120"/>
    <mergeCell ref="J121:J123"/>
    <mergeCell ref="K121:K123"/>
    <mergeCell ref="G127:G129"/>
    <mergeCell ref="F127:F129"/>
    <mergeCell ref="A145:A147"/>
    <mergeCell ref="A115:A117"/>
    <mergeCell ref="A130:A132"/>
    <mergeCell ref="J166:J168"/>
    <mergeCell ref="N139:N141"/>
    <mergeCell ref="A96:A98"/>
    <mergeCell ref="H90:H92"/>
    <mergeCell ref="J57:J59"/>
    <mergeCell ref="D93:D95"/>
    <mergeCell ref="E93:E95"/>
    <mergeCell ref="F51:F53"/>
    <mergeCell ref="P72:P74"/>
    <mergeCell ref="L69:L71"/>
    <mergeCell ref="A60:C61"/>
    <mergeCell ref="P69:P71"/>
    <mergeCell ref="E84:E86"/>
    <mergeCell ref="L81:L83"/>
    <mergeCell ref="G75:G77"/>
    <mergeCell ref="L90:L92"/>
    <mergeCell ref="B63:B65"/>
    <mergeCell ref="G63:G65"/>
    <mergeCell ref="A69:A71"/>
    <mergeCell ref="I69:I71"/>
    <mergeCell ref="L75:L77"/>
    <mergeCell ref="B78:B80"/>
    <mergeCell ref="B72:B74"/>
    <mergeCell ref="B81:B83"/>
    <mergeCell ref="C72:C74"/>
    <mergeCell ref="D75:D77"/>
    <mergeCell ref="C66:C68"/>
    <mergeCell ref="A72:A74"/>
    <mergeCell ref="F75:F77"/>
    <mergeCell ref="M57:M59"/>
    <mergeCell ref="A57:A59"/>
    <mergeCell ref="P93:P95"/>
    <mergeCell ref="C75:C77"/>
    <mergeCell ref="O75:O77"/>
    <mergeCell ref="C81:C83"/>
    <mergeCell ref="C78:C80"/>
    <mergeCell ref="A45:A47"/>
    <mergeCell ref="B45:B47"/>
    <mergeCell ref="C45:C47"/>
    <mergeCell ref="D45:D47"/>
    <mergeCell ref="E45:E47"/>
    <mergeCell ref="F45:F47"/>
    <mergeCell ref="G45:G47"/>
    <mergeCell ref="P45:P47"/>
    <mergeCell ref="Q45:Q47"/>
    <mergeCell ref="R45:R47"/>
    <mergeCell ref="S45:S47"/>
    <mergeCell ref="T45:T47"/>
    <mergeCell ref="I48:I50"/>
    <mergeCell ref="J48:J50"/>
    <mergeCell ref="K48:K50"/>
    <mergeCell ref="L48:L50"/>
    <mergeCell ref="L45:L47"/>
    <mergeCell ref="M45:M47"/>
    <mergeCell ref="M48:M50"/>
    <mergeCell ref="N45:N47"/>
    <mergeCell ref="N48:N50"/>
    <mergeCell ref="O45:O47"/>
    <mergeCell ref="O48:O50"/>
    <mergeCell ref="R48:R50"/>
    <mergeCell ref="S48:S50"/>
    <mergeCell ref="T48:T50"/>
    <mergeCell ref="AE45:AE47"/>
    <mergeCell ref="AE48:AE50"/>
    <mergeCell ref="AF48:AF50"/>
    <mergeCell ref="AG48:AG50"/>
    <mergeCell ref="AH48:AH50"/>
    <mergeCell ref="AI48:AI50"/>
    <mergeCell ref="AC45:AC47"/>
    <mergeCell ref="AD45:AD47"/>
    <mergeCell ref="S18:S20"/>
    <mergeCell ref="T39:T41"/>
    <mergeCell ref="T36:T38"/>
    <mergeCell ref="AJ48:AJ50"/>
    <mergeCell ref="AF45:AF47"/>
    <mergeCell ref="AG45:AG47"/>
    <mergeCell ref="AH45:AH47"/>
    <mergeCell ref="AI45:AI47"/>
    <mergeCell ref="AJ45:AJ47"/>
    <mergeCell ref="AC48:AC50"/>
    <mergeCell ref="AD48:AD50"/>
    <mergeCell ref="AD18:AD20"/>
    <mergeCell ref="AE39:AE41"/>
    <mergeCell ref="AE36:AE38"/>
    <mergeCell ref="AE18:AE20"/>
    <mergeCell ref="AF39:AF41"/>
    <mergeCell ref="AF36:AF38"/>
    <mergeCell ref="AF18:AF20"/>
    <mergeCell ref="AG39:AG41"/>
    <mergeCell ref="AG36:AG38"/>
    <mergeCell ref="AG18:AG20"/>
    <mergeCell ref="AH39:AH41"/>
    <mergeCell ref="AH36:AH38"/>
    <mergeCell ref="AH18:AH20"/>
    <mergeCell ref="S42:S44"/>
    <mergeCell ref="S15:S17"/>
    <mergeCell ref="T15:T17"/>
    <mergeCell ref="T42:T44"/>
    <mergeCell ref="AC42:AC44"/>
    <mergeCell ref="AC15:AC17"/>
    <mergeCell ref="B15:B17"/>
    <mergeCell ref="B42:B44"/>
    <mergeCell ref="A15:A17"/>
    <mergeCell ref="C15:C17"/>
    <mergeCell ref="D15:D17"/>
    <mergeCell ref="E15:E17"/>
    <mergeCell ref="F15:F17"/>
    <mergeCell ref="G15:G17"/>
    <mergeCell ref="D42:D44"/>
    <mergeCell ref="E42:E44"/>
    <mergeCell ref="F42:F44"/>
    <mergeCell ref="G42:G44"/>
    <mergeCell ref="H15:H17"/>
    <mergeCell ref="I15:I17"/>
    <mergeCell ref="J15:J17"/>
    <mergeCell ref="K15:K17"/>
    <mergeCell ref="L15:L17"/>
    <mergeCell ref="E39:E41"/>
    <mergeCell ref="F39:F41"/>
    <mergeCell ref="G39:G41"/>
    <mergeCell ref="D36:D38"/>
    <mergeCell ref="E36:E38"/>
    <mergeCell ref="F36:F38"/>
    <mergeCell ref="G36:G38"/>
    <mergeCell ref="D18:D20"/>
    <mergeCell ref="E18:E20"/>
    <mergeCell ref="AD15:AD17"/>
    <mergeCell ref="AD42:AD44"/>
    <mergeCell ref="AE15:AE17"/>
    <mergeCell ref="AE42:AE44"/>
    <mergeCell ref="S39:S41"/>
    <mergeCell ref="S36:S38"/>
    <mergeCell ref="M15:M17"/>
    <mergeCell ref="M42:M44"/>
    <mergeCell ref="L42:L44"/>
    <mergeCell ref="N42:N44"/>
    <mergeCell ref="N15:N17"/>
    <mergeCell ref="O42:O44"/>
    <mergeCell ref="AJ208:AJ209"/>
    <mergeCell ref="AC208:AC209"/>
    <mergeCell ref="O208:O209"/>
    <mergeCell ref="AF15:AF17"/>
    <mergeCell ref="AF42:AF44"/>
    <mergeCell ref="AG15:AG17"/>
    <mergeCell ref="AG42:AG44"/>
    <mergeCell ref="AH15:AH17"/>
    <mergeCell ref="AH42:AH44"/>
    <mergeCell ref="AI15:AI17"/>
    <mergeCell ref="AI42:AI44"/>
    <mergeCell ref="AJ42:AJ44"/>
    <mergeCell ref="AJ15:AJ17"/>
    <mergeCell ref="O15:O17"/>
    <mergeCell ref="P42:P44"/>
    <mergeCell ref="Q42:Q44"/>
    <mergeCell ref="P15:P17"/>
    <mergeCell ref="Q15:Q17"/>
    <mergeCell ref="R42:R44"/>
    <mergeCell ref="R15:R17"/>
    <mergeCell ref="A276:AJ276"/>
    <mergeCell ref="A277:A279"/>
    <mergeCell ref="B277:B279"/>
    <mergeCell ref="C277:C279"/>
    <mergeCell ref="D277:D279"/>
    <mergeCell ref="E277:E279"/>
    <mergeCell ref="F277:F279"/>
    <mergeCell ref="G277:G279"/>
    <mergeCell ref="H277:H279"/>
    <mergeCell ref="I277:I279"/>
    <mergeCell ref="J277:J279"/>
    <mergeCell ref="K277:K279"/>
    <mergeCell ref="L277:L279"/>
    <mergeCell ref="M277:M279"/>
    <mergeCell ref="N277:N279"/>
    <mergeCell ref="O277:O279"/>
    <mergeCell ref="P277:P279"/>
    <mergeCell ref="Q277:Q279"/>
    <mergeCell ref="R277:R279"/>
    <mergeCell ref="S277:S279"/>
    <mergeCell ref="T277:T279"/>
    <mergeCell ref="AC277:AC279"/>
    <mergeCell ref="AD277:AD279"/>
    <mergeCell ref="AE277:AE279"/>
    <mergeCell ref="AF277:AF279"/>
    <mergeCell ref="AG277:AG279"/>
    <mergeCell ref="AH277:AH279"/>
    <mergeCell ref="AI277:AI279"/>
    <mergeCell ref="AJ277:AJ279"/>
    <mergeCell ref="A280:A282"/>
    <mergeCell ref="B280:B282"/>
    <mergeCell ref="C280:C282"/>
    <mergeCell ref="D280:D282"/>
    <mergeCell ref="E280:E282"/>
    <mergeCell ref="F280:F282"/>
    <mergeCell ref="G280:G282"/>
    <mergeCell ref="H280:H282"/>
    <mergeCell ref="I280:I282"/>
    <mergeCell ref="J280:J282"/>
    <mergeCell ref="K280:K282"/>
    <mergeCell ref="L280:L282"/>
    <mergeCell ref="M280:M282"/>
    <mergeCell ref="N280:N282"/>
    <mergeCell ref="O280:O282"/>
    <mergeCell ref="P280:P282"/>
    <mergeCell ref="Q280:Q282"/>
    <mergeCell ref="R280:R282"/>
    <mergeCell ref="S280:S282"/>
    <mergeCell ref="T280:T282"/>
    <mergeCell ref="AC280:AC282"/>
    <mergeCell ref="AD280:AD282"/>
    <mergeCell ref="AE280:AE282"/>
    <mergeCell ref="AF280:AF282"/>
    <mergeCell ref="AG280:AG282"/>
    <mergeCell ref="AH280:AH282"/>
    <mergeCell ref="AI280:AI282"/>
    <mergeCell ref="AJ280:AJ282"/>
    <mergeCell ref="A283:A285"/>
    <mergeCell ref="B283:B285"/>
    <mergeCell ref="C283:C285"/>
    <mergeCell ref="D283:D285"/>
    <mergeCell ref="E283:E285"/>
    <mergeCell ref="F283:F285"/>
    <mergeCell ref="G283:G285"/>
    <mergeCell ref="H283:H285"/>
    <mergeCell ref="I283:I285"/>
    <mergeCell ref="J283:J285"/>
    <mergeCell ref="K283:K285"/>
    <mergeCell ref="L283:L285"/>
    <mergeCell ref="M283:M285"/>
    <mergeCell ref="N283:N285"/>
    <mergeCell ref="O283:O285"/>
    <mergeCell ref="P283:P285"/>
    <mergeCell ref="Q283:Q285"/>
    <mergeCell ref="R283:R285"/>
    <mergeCell ref="S283:S285"/>
    <mergeCell ref="T283:T285"/>
    <mergeCell ref="AC283:AC285"/>
    <mergeCell ref="AD283:AD285"/>
    <mergeCell ref="AE283:AE285"/>
    <mergeCell ref="AF283:AF285"/>
    <mergeCell ref="AG283:AG285"/>
    <mergeCell ref="AH283:AH285"/>
    <mergeCell ref="AI283:AI285"/>
    <mergeCell ref="AJ283:AJ285"/>
    <mergeCell ref="A286:A288"/>
    <mergeCell ref="B286:B288"/>
    <mergeCell ref="C286:C288"/>
    <mergeCell ref="D286:D288"/>
    <mergeCell ref="E286:E288"/>
    <mergeCell ref="F286:F288"/>
    <mergeCell ref="G286:G288"/>
    <mergeCell ref="H286:H288"/>
    <mergeCell ref="I286:I288"/>
    <mergeCell ref="J286:J288"/>
    <mergeCell ref="K286:K288"/>
    <mergeCell ref="L286:L288"/>
    <mergeCell ref="M286:M288"/>
    <mergeCell ref="N286:N288"/>
    <mergeCell ref="O286:O288"/>
    <mergeCell ref="P286:P288"/>
    <mergeCell ref="Q286:Q288"/>
    <mergeCell ref="R286:R288"/>
    <mergeCell ref="S286:S288"/>
    <mergeCell ref="T286:T288"/>
    <mergeCell ref="AC286:AC288"/>
    <mergeCell ref="AD286:AD288"/>
    <mergeCell ref="AE286:AE288"/>
    <mergeCell ref="AF286:AF288"/>
    <mergeCell ref="AG286:AG288"/>
    <mergeCell ref="AH286:AH288"/>
    <mergeCell ref="AI286:AI288"/>
    <mergeCell ref="AJ286:AJ288"/>
    <mergeCell ref="A289:A291"/>
    <mergeCell ref="B289:B291"/>
    <mergeCell ref="C289:C291"/>
    <mergeCell ref="D289:D291"/>
    <mergeCell ref="E289:E291"/>
    <mergeCell ref="F289:F291"/>
    <mergeCell ref="G289:G291"/>
    <mergeCell ref="H289:H291"/>
    <mergeCell ref="I289:I291"/>
    <mergeCell ref="J289:J291"/>
    <mergeCell ref="K289:K291"/>
    <mergeCell ref="L289:L291"/>
    <mergeCell ref="M289:M291"/>
    <mergeCell ref="N289:N291"/>
    <mergeCell ref="O289:O291"/>
    <mergeCell ref="P289:P291"/>
    <mergeCell ref="Q289:Q291"/>
    <mergeCell ref="R289:R291"/>
    <mergeCell ref="S289:S291"/>
    <mergeCell ref="T289:T291"/>
    <mergeCell ref="AC289:AC291"/>
    <mergeCell ref="AD289:AD291"/>
    <mergeCell ref="AE289:AE291"/>
    <mergeCell ref="AF289:AF291"/>
    <mergeCell ref="AG289:AG291"/>
    <mergeCell ref="AH289:AH291"/>
    <mergeCell ref="AI289:AI291"/>
    <mergeCell ref="AJ289:AJ291"/>
    <mergeCell ref="A292:A294"/>
    <mergeCell ref="B292:B294"/>
    <mergeCell ref="C292:C294"/>
    <mergeCell ref="D292:D294"/>
    <mergeCell ref="E292:E294"/>
    <mergeCell ref="F292:F294"/>
    <mergeCell ref="G292:G294"/>
    <mergeCell ref="H292:H294"/>
    <mergeCell ref="I292:I294"/>
    <mergeCell ref="J292:J294"/>
    <mergeCell ref="K292:K294"/>
    <mergeCell ref="L292:L294"/>
    <mergeCell ref="M292:M294"/>
    <mergeCell ref="N292:N294"/>
    <mergeCell ref="O292:O294"/>
    <mergeCell ref="P292:P294"/>
    <mergeCell ref="Q292:Q294"/>
    <mergeCell ref="R292:R294"/>
    <mergeCell ref="S292:S294"/>
    <mergeCell ref="T292:T294"/>
    <mergeCell ref="AC292:AC294"/>
    <mergeCell ref="AD292:AD294"/>
    <mergeCell ref="AE292:AE294"/>
    <mergeCell ref="AF292:AF294"/>
    <mergeCell ref="AG292:AG294"/>
    <mergeCell ref="AH292:AH294"/>
    <mergeCell ref="AI292:AI294"/>
    <mergeCell ref="AJ292:AJ294"/>
    <mergeCell ref="A295:A297"/>
    <mergeCell ref="B295:B297"/>
    <mergeCell ref="C295:C297"/>
    <mergeCell ref="D295:D297"/>
    <mergeCell ref="E295:E297"/>
    <mergeCell ref="F295:F297"/>
    <mergeCell ref="G295:G297"/>
    <mergeCell ref="H295:H297"/>
    <mergeCell ref="I295:I297"/>
    <mergeCell ref="J295:J297"/>
    <mergeCell ref="K295:K297"/>
    <mergeCell ref="L295:L297"/>
    <mergeCell ref="M295:M297"/>
    <mergeCell ref="N295:N297"/>
    <mergeCell ref="O295:O297"/>
    <mergeCell ref="P295:P297"/>
    <mergeCell ref="Q295:Q297"/>
    <mergeCell ref="R295:R297"/>
    <mergeCell ref="S295:S297"/>
    <mergeCell ref="T295:T297"/>
    <mergeCell ref="AC295:AC297"/>
    <mergeCell ref="AD295:AD297"/>
    <mergeCell ref="AE295:AE297"/>
    <mergeCell ref="AF295:AF297"/>
    <mergeCell ref="AG295:AG297"/>
    <mergeCell ref="AH295:AH297"/>
    <mergeCell ref="AI295:AI297"/>
    <mergeCell ref="AJ295:AJ297"/>
    <mergeCell ref="A298:A300"/>
    <mergeCell ref="B298:B300"/>
    <mergeCell ref="C298:C300"/>
    <mergeCell ref="D298:D300"/>
    <mergeCell ref="E298:E300"/>
    <mergeCell ref="F298:F300"/>
    <mergeCell ref="G298:G300"/>
    <mergeCell ref="H298:H300"/>
    <mergeCell ref="I298:I300"/>
    <mergeCell ref="J298:J300"/>
    <mergeCell ref="K298:K300"/>
    <mergeCell ref="L298:L300"/>
    <mergeCell ref="M298:M300"/>
    <mergeCell ref="N298:N300"/>
    <mergeCell ref="O298:O300"/>
    <mergeCell ref="P298:P300"/>
    <mergeCell ref="Q298:Q300"/>
    <mergeCell ref="R298:R300"/>
    <mergeCell ref="S298:S300"/>
    <mergeCell ref="T298:T300"/>
    <mergeCell ref="AC298:AC300"/>
    <mergeCell ref="AD298:AD300"/>
    <mergeCell ref="AE298:AE300"/>
    <mergeCell ref="AF298:AF300"/>
    <mergeCell ref="AG298:AG300"/>
    <mergeCell ref="AH298:AH300"/>
    <mergeCell ref="AI298:AI300"/>
    <mergeCell ref="AJ298:AJ300"/>
    <mergeCell ref="A301:A303"/>
    <mergeCell ref="B301:B303"/>
    <mergeCell ref="C301:C303"/>
    <mergeCell ref="D301:D303"/>
    <mergeCell ref="E301:E303"/>
    <mergeCell ref="F301:F303"/>
    <mergeCell ref="G301:G303"/>
    <mergeCell ref="H301:H303"/>
    <mergeCell ref="I301:I303"/>
    <mergeCell ref="J301:J303"/>
    <mergeCell ref="K301:K303"/>
    <mergeCell ref="L301:L303"/>
    <mergeCell ref="M301:M303"/>
    <mergeCell ref="N301:N303"/>
    <mergeCell ref="O301:O303"/>
    <mergeCell ref="P301:P303"/>
    <mergeCell ref="Q301:Q303"/>
    <mergeCell ref="R301:R303"/>
    <mergeCell ref="S301:S303"/>
    <mergeCell ref="T301:T303"/>
    <mergeCell ref="AC301:AC303"/>
    <mergeCell ref="AD301:AD303"/>
    <mergeCell ref="AE301:AE303"/>
    <mergeCell ref="AF301:AF303"/>
    <mergeCell ref="AG301:AG303"/>
    <mergeCell ref="AH301:AH303"/>
    <mergeCell ref="AI301:AI303"/>
    <mergeCell ref="AJ301:AJ303"/>
    <mergeCell ref="A304:A306"/>
    <mergeCell ref="B304:B306"/>
    <mergeCell ref="C304:C306"/>
    <mergeCell ref="D304:D306"/>
    <mergeCell ref="E304:E306"/>
    <mergeCell ref="F304:F306"/>
    <mergeCell ref="G304:G306"/>
    <mergeCell ref="H304:H306"/>
    <mergeCell ref="I304:I306"/>
    <mergeCell ref="J304:J306"/>
    <mergeCell ref="K304:K306"/>
    <mergeCell ref="L304:L306"/>
    <mergeCell ref="M304:M306"/>
    <mergeCell ref="N304:N306"/>
    <mergeCell ref="O304:O306"/>
    <mergeCell ref="P304:P306"/>
    <mergeCell ref="Q304:Q306"/>
    <mergeCell ref="R304:R306"/>
    <mergeCell ref="S304:S306"/>
    <mergeCell ref="T304:T306"/>
    <mergeCell ref="AC304:AC306"/>
    <mergeCell ref="AD304:AD306"/>
    <mergeCell ref="AE304:AE306"/>
    <mergeCell ref="AF304:AF306"/>
    <mergeCell ref="AG304:AG306"/>
    <mergeCell ref="AH304:AH306"/>
    <mergeCell ref="AI304:AI306"/>
    <mergeCell ref="AJ304:AJ306"/>
    <mergeCell ref="A307:A309"/>
    <mergeCell ref="B307:B309"/>
    <mergeCell ref="C307:C309"/>
    <mergeCell ref="D307:D309"/>
    <mergeCell ref="E307:E309"/>
    <mergeCell ref="F307:F309"/>
    <mergeCell ref="G307:G309"/>
    <mergeCell ref="L307:L309"/>
    <mergeCell ref="M307:M309"/>
    <mergeCell ref="N307:N309"/>
    <mergeCell ref="O307:O309"/>
    <mergeCell ref="P307:P309"/>
    <mergeCell ref="Q307:Q309"/>
    <mergeCell ref="R307:R309"/>
    <mergeCell ref="S307:S309"/>
    <mergeCell ref="T307:T309"/>
    <mergeCell ref="AC307:AC309"/>
    <mergeCell ref="AD307:AD309"/>
    <mergeCell ref="AE307:AE309"/>
    <mergeCell ref="AF307:AF309"/>
    <mergeCell ref="AG307:AG309"/>
    <mergeCell ref="AJ307:AJ309"/>
    <mergeCell ref="A310:A312"/>
    <mergeCell ref="B310:B312"/>
    <mergeCell ref="C310:C312"/>
    <mergeCell ref="D310:D312"/>
    <mergeCell ref="E310:E312"/>
    <mergeCell ref="F310:F312"/>
    <mergeCell ref="G310:G312"/>
    <mergeCell ref="H310:H312"/>
    <mergeCell ref="I310:I312"/>
    <mergeCell ref="J310:J312"/>
    <mergeCell ref="K310:K312"/>
    <mergeCell ref="L310:L312"/>
    <mergeCell ref="M310:M312"/>
    <mergeCell ref="N310:N312"/>
    <mergeCell ref="O310:O312"/>
    <mergeCell ref="P310:P312"/>
    <mergeCell ref="Q310:Q312"/>
    <mergeCell ref="R310:R312"/>
    <mergeCell ref="S310:S312"/>
    <mergeCell ref="T310:T312"/>
    <mergeCell ref="AC310:AC312"/>
    <mergeCell ref="AD310:AD312"/>
    <mergeCell ref="AE310:AE312"/>
    <mergeCell ref="AF310:AF312"/>
    <mergeCell ref="AG310:AG312"/>
    <mergeCell ref="AH310:AH312"/>
    <mergeCell ref="AI310:AI312"/>
    <mergeCell ref="AJ310:AJ312"/>
    <mergeCell ref="C313:C315"/>
    <mergeCell ref="D313:D315"/>
    <mergeCell ref="H313:H315"/>
    <mergeCell ref="M313:M315"/>
    <mergeCell ref="N313:N315"/>
    <mergeCell ref="O313:O315"/>
    <mergeCell ref="P313:P315"/>
    <mergeCell ref="Q313:Q315"/>
    <mergeCell ref="R313:R315"/>
    <mergeCell ref="S313:S315"/>
    <mergeCell ref="T313:T315"/>
    <mergeCell ref="AC313:AC315"/>
    <mergeCell ref="AD313:AD315"/>
    <mergeCell ref="AE313:AE315"/>
    <mergeCell ref="AF313:AF315"/>
    <mergeCell ref="AH307:AH309"/>
    <mergeCell ref="AI307:AI309"/>
    <mergeCell ref="AC319:AC321"/>
    <mergeCell ref="AD319:AD321"/>
    <mergeCell ref="AE319:AE321"/>
    <mergeCell ref="AF319:AF321"/>
    <mergeCell ref="AG319:AG321"/>
    <mergeCell ref="AG313:AG315"/>
    <mergeCell ref="AH313:AH315"/>
    <mergeCell ref="AI313:AI315"/>
    <mergeCell ref="AJ313:AJ315"/>
    <mergeCell ref="A316:A318"/>
    <mergeCell ref="B316:B318"/>
    <mergeCell ref="C316:C318"/>
    <mergeCell ref="D316:D318"/>
    <mergeCell ref="H316:H318"/>
    <mergeCell ref="M316:M318"/>
    <mergeCell ref="N316:N318"/>
    <mergeCell ref="O316:O318"/>
    <mergeCell ref="P316:P318"/>
    <mergeCell ref="Q316:Q318"/>
    <mergeCell ref="R316:R318"/>
    <mergeCell ref="S316:S318"/>
    <mergeCell ref="T316:T318"/>
    <mergeCell ref="AC316:AC318"/>
    <mergeCell ref="AD316:AD318"/>
    <mergeCell ref="AE316:AE318"/>
    <mergeCell ref="AF316:AF318"/>
    <mergeCell ref="AG316:AG318"/>
    <mergeCell ref="AH316:AH318"/>
    <mergeCell ref="AI316:AI318"/>
    <mergeCell ref="AJ316:AJ318"/>
    <mergeCell ref="A313:A315"/>
    <mergeCell ref="B313:B315"/>
    <mergeCell ref="AH319:AH321"/>
    <mergeCell ref="AI319:AI321"/>
    <mergeCell ref="AJ319:AJ321"/>
    <mergeCell ref="A322:C323"/>
    <mergeCell ref="M322:M323"/>
    <mergeCell ref="N322:N323"/>
    <mergeCell ref="O322:O323"/>
    <mergeCell ref="P322:P323"/>
    <mergeCell ref="Q322:Q323"/>
    <mergeCell ref="R322:R323"/>
    <mergeCell ref="S322:S323"/>
    <mergeCell ref="T322:T323"/>
    <mergeCell ref="AC322:AC323"/>
    <mergeCell ref="AD322:AD323"/>
    <mergeCell ref="AE322:AE323"/>
    <mergeCell ref="AF322:AF323"/>
    <mergeCell ref="AG322:AG323"/>
    <mergeCell ref="AH322:AH323"/>
    <mergeCell ref="AI322:AI323"/>
    <mergeCell ref="AJ322:AJ323"/>
    <mergeCell ref="A319:A321"/>
    <mergeCell ref="B319:B321"/>
    <mergeCell ref="C319:C321"/>
    <mergeCell ref="H319:H321"/>
    <mergeCell ref="M319:M321"/>
    <mergeCell ref="N319:N321"/>
    <mergeCell ref="O319:O321"/>
    <mergeCell ref="P319:P321"/>
    <mergeCell ref="Q319:Q321"/>
    <mergeCell ref="R319:R321"/>
    <mergeCell ref="S319:S321"/>
    <mergeCell ref="T319:T321"/>
  </mergeCells>
  <conditionalFormatting sqref="AK248">
    <cfRule type="cellIs" dxfId="102" priority="182" operator="equal">
      <formula>FALSE</formula>
    </cfRule>
  </conditionalFormatting>
  <conditionalFormatting sqref="AK236">
    <cfRule type="cellIs" dxfId="101" priority="261" operator="equal">
      <formula>FALSE</formula>
    </cfRule>
  </conditionalFormatting>
  <conditionalFormatting sqref="AK272:AQ272">
    <cfRule type="containsText" dxfId="100" priority="102" operator="containsText" text="ложь">
      <formula>NOT(ISERROR(SEARCH("ложь",AK272)))</formula>
    </cfRule>
    <cfRule type="containsText" priority="103" operator="containsText" text="истина">
      <formula>NOT(ISERROR(SEARCH("истина",AK272)))</formula>
    </cfRule>
  </conditionalFormatting>
  <conditionalFormatting sqref="AK66">
    <cfRule type="cellIs" dxfId="99" priority="238" operator="equal">
      <formula>FALSE</formula>
    </cfRule>
  </conditionalFormatting>
  <conditionalFormatting sqref="AK97">
    <cfRule type="cellIs" dxfId="98" priority="193" operator="equal">
      <formula>FALSE</formula>
    </cfRule>
  </conditionalFormatting>
  <conditionalFormatting sqref="AK230">
    <cfRule type="cellIs" dxfId="97" priority="195" operator="equal">
      <formula>FALSE</formula>
    </cfRule>
  </conditionalFormatting>
  <conditionalFormatting sqref="AK63">
    <cfRule type="cellIs" dxfId="96" priority="253" operator="equal">
      <formula>FALSE</formula>
    </cfRule>
  </conditionalFormatting>
  <conditionalFormatting sqref="AK227">
    <cfRule type="cellIs" dxfId="95" priority="263" operator="equal">
      <formula>FALSE</formula>
    </cfRule>
  </conditionalFormatting>
  <conditionalFormatting sqref="AK197">
    <cfRule type="cellIs" dxfId="94" priority="245" operator="equal">
      <formula>FALSE</formula>
    </cfRule>
  </conditionalFormatting>
  <conditionalFormatting sqref="AK263:AK264">
    <cfRule type="cellIs" dxfId="93" priority="281" operator="equal">
      <formula>FALSE</formula>
    </cfRule>
  </conditionalFormatting>
  <conditionalFormatting sqref="AK93:AK94">
    <cfRule type="cellIs" dxfId="92" priority="285" operator="equal">
      <formula>FALSE</formula>
    </cfRule>
  </conditionalFormatting>
  <conditionalFormatting sqref="AK260">
    <cfRule type="cellIs" dxfId="91" priority="244" operator="equal">
      <formula>FALSE</formula>
    </cfRule>
  </conditionalFormatting>
  <conditionalFormatting sqref="AK251">
    <cfRule type="cellIs" dxfId="90" priority="184" operator="equal">
      <formula>FALSE</formula>
    </cfRule>
  </conditionalFormatting>
  <conditionalFormatting sqref="AK269:AK270">
    <cfRule type="cellIs" dxfId="89" priority="280" operator="equal">
      <formula>FALSE</formula>
    </cfRule>
  </conditionalFormatting>
  <conditionalFormatting sqref="AK245">
    <cfRule type="cellIs" dxfId="88" priority="197" operator="equal">
      <formula>FALSE</formula>
    </cfRule>
  </conditionalFormatting>
  <conditionalFormatting sqref="AK239">
    <cfRule type="cellIs" dxfId="87" priority="216" operator="equal">
      <formula>FALSE</formula>
    </cfRule>
  </conditionalFormatting>
  <conditionalFormatting sqref="AK210:AR210">
    <cfRule type="containsText" dxfId="86" priority="223" operator="containsText" text="ложь">
      <formula>NOT(ISERROR(SEARCH("ложь",AK210)))</formula>
    </cfRule>
    <cfRule type="containsText" priority="224" operator="containsText" text="истина">
      <formula>NOT(ISERROR(SEARCH("истина",AK210)))</formula>
    </cfRule>
  </conditionalFormatting>
  <conditionalFormatting sqref="AK75">
    <cfRule type="cellIs" dxfId="85" priority="237" operator="equal">
      <formula>FALSE</formula>
    </cfRule>
  </conditionalFormatting>
  <conditionalFormatting sqref="AK200">
    <cfRule type="cellIs" dxfId="84" priority="243" operator="equal">
      <formula>FALSE</formula>
    </cfRule>
  </conditionalFormatting>
  <conditionalFormatting sqref="AK203">
    <cfRule type="cellIs" dxfId="83" priority="242" operator="equal">
      <formula>FALSE</formula>
    </cfRule>
  </conditionalFormatting>
  <conditionalFormatting sqref="AK87">
    <cfRule type="cellIs" dxfId="82" priority="239" operator="equal">
      <formula>FALSE</formula>
    </cfRule>
  </conditionalFormatting>
  <conditionalFormatting sqref="AK215">
    <cfRule type="containsText" dxfId="81" priority="100" operator="containsText" text="ложь">
      <formula>NOT(ISERROR(SEARCH("ложь",AK215)))</formula>
    </cfRule>
    <cfRule type="containsText" priority="101" operator="containsText" text="истина">
      <formula>NOT(ISERROR(SEARCH("истина",AK215)))</formula>
    </cfRule>
  </conditionalFormatting>
  <conditionalFormatting sqref="AK254">
    <cfRule type="cellIs" dxfId="80" priority="236" operator="equal">
      <formula>FALSE</formula>
    </cfRule>
  </conditionalFormatting>
  <conditionalFormatting sqref="AK81">
    <cfRule type="cellIs" dxfId="79" priority="241" operator="equal">
      <formula>FALSE</formula>
    </cfRule>
  </conditionalFormatting>
  <conditionalFormatting sqref="AK257:AK259">
    <cfRule type="cellIs" dxfId="78" priority="267" operator="equal">
      <formula>FALSE</formula>
    </cfRule>
  </conditionalFormatting>
  <conditionalFormatting sqref="AK233">
    <cfRule type="cellIs" dxfId="77" priority="262" operator="equal">
      <formula>FALSE</formula>
    </cfRule>
  </conditionalFormatting>
  <conditionalFormatting sqref="AK242">
    <cfRule type="cellIs" dxfId="76" priority="183" operator="equal">
      <formula>FALSE</formula>
    </cfRule>
  </conditionalFormatting>
  <conditionalFormatting sqref="AK84">
    <cfRule type="cellIs" dxfId="75" priority="191" operator="equal">
      <formula>FALSE</formula>
    </cfRule>
  </conditionalFormatting>
  <conditionalFormatting sqref="AK91">
    <cfRule type="cellIs" dxfId="74" priority="286" operator="equal">
      <formula>FALSE</formula>
    </cfRule>
  </conditionalFormatting>
  <conditionalFormatting sqref="AK191">
    <cfRule type="cellIs" dxfId="73" priority="246" operator="equal">
      <formula>FALSE</formula>
    </cfRule>
  </conditionalFormatting>
  <conditionalFormatting sqref="AK188">
    <cfRule type="cellIs" dxfId="72" priority="247" operator="equal">
      <formula>FALSE</formula>
    </cfRule>
  </conditionalFormatting>
  <conditionalFormatting sqref="AK245">
    <cfRule type="cellIs" dxfId="71" priority="96" operator="equal">
      <formula>FALSE</formula>
    </cfRule>
  </conditionalFormatting>
  <conditionalFormatting sqref="AK248">
    <cfRule type="cellIs" dxfId="70" priority="97" operator="equal">
      <formula>FALSE</formula>
    </cfRule>
  </conditionalFormatting>
  <conditionalFormatting sqref="AK266:AK267">
    <cfRule type="cellIs" dxfId="69" priority="95" operator="equal">
      <formula>FALSE</formula>
    </cfRule>
  </conditionalFormatting>
  <conditionalFormatting sqref="AK185">
    <cfRule type="cellIs" dxfId="68" priority="93" operator="equal">
      <formula>FALSE</formula>
    </cfRule>
  </conditionalFormatting>
  <conditionalFormatting sqref="AK169">
    <cfRule type="cellIs" dxfId="67" priority="91" operator="equal">
      <formula>FALSE</formula>
    </cfRule>
  </conditionalFormatting>
  <conditionalFormatting sqref="AK172">
    <cfRule type="cellIs" dxfId="66" priority="88" operator="equal">
      <formula>FALSE</formula>
    </cfRule>
  </conditionalFormatting>
  <conditionalFormatting sqref="AK166">
    <cfRule type="cellIs" dxfId="65" priority="89" operator="equal">
      <formula>FALSE</formula>
    </cfRule>
  </conditionalFormatting>
  <conditionalFormatting sqref="AK160">
    <cfRule type="cellIs" dxfId="64" priority="90" operator="equal">
      <formula>FALSE</formula>
    </cfRule>
  </conditionalFormatting>
  <conditionalFormatting sqref="AK157:AK159 AK163">
    <cfRule type="cellIs" dxfId="63" priority="92" operator="equal">
      <formula>FALSE</formula>
    </cfRule>
  </conditionalFormatting>
  <conditionalFormatting sqref="AK175">
    <cfRule type="cellIs" dxfId="62" priority="87" operator="equal">
      <formula>FALSE</formula>
    </cfRule>
  </conditionalFormatting>
  <conditionalFormatting sqref="AK151:AK152">
    <cfRule type="cellIs" dxfId="61" priority="81" operator="equal">
      <formula>FALSE</formula>
    </cfRule>
  </conditionalFormatting>
  <conditionalFormatting sqref="AK115">
    <cfRule type="cellIs" dxfId="60" priority="84" operator="equal">
      <formula>FALSE</formula>
    </cfRule>
  </conditionalFormatting>
  <conditionalFormatting sqref="AK106">
    <cfRule type="cellIs" dxfId="59" priority="86" operator="equal">
      <formula>FALSE</formula>
    </cfRule>
  </conditionalFormatting>
  <conditionalFormatting sqref="AK145">
    <cfRule type="cellIs" dxfId="58" priority="82" operator="equal">
      <formula>FALSE</formula>
    </cfRule>
  </conditionalFormatting>
  <conditionalFormatting sqref="AK109">
    <cfRule type="cellIs" dxfId="57" priority="79" operator="equal">
      <formula>FALSE</formula>
    </cfRule>
  </conditionalFormatting>
  <conditionalFormatting sqref="AK112">
    <cfRule type="cellIs" dxfId="56" priority="85" operator="equal">
      <formula>FALSE</formula>
    </cfRule>
  </conditionalFormatting>
  <conditionalFormatting sqref="AK118:AK127">
    <cfRule type="cellIs" dxfId="55" priority="78" operator="equal">
      <formula>FALSE</formula>
    </cfRule>
  </conditionalFormatting>
  <conditionalFormatting sqref="AK130 AK133">
    <cfRule type="cellIs" dxfId="54" priority="83" operator="equal">
      <formula>FALSE</formula>
    </cfRule>
  </conditionalFormatting>
  <conditionalFormatting sqref="AK148">
    <cfRule type="cellIs" dxfId="53" priority="80" operator="equal">
      <formula>FALSE</formula>
    </cfRule>
  </conditionalFormatting>
  <conditionalFormatting sqref="AK136">
    <cfRule type="cellIs" dxfId="52" priority="77" operator="equal">
      <formula>FALSE</formula>
    </cfRule>
  </conditionalFormatting>
  <conditionalFormatting sqref="AK142:AK143">
    <cfRule type="cellIs" dxfId="51" priority="76" operator="equal">
      <formula>FALSE</formula>
    </cfRule>
  </conditionalFormatting>
  <conditionalFormatting sqref="AK139">
    <cfRule type="cellIs" dxfId="50" priority="75" operator="equal">
      <formula>FALSE</formula>
    </cfRule>
  </conditionalFormatting>
  <conditionalFormatting sqref="AK51">
    <cfRule type="cellIs" dxfId="49" priority="73" operator="equal">
      <formula>FALSE</formula>
    </cfRule>
  </conditionalFormatting>
  <conditionalFormatting sqref="AK57">
    <cfRule type="cellIs" dxfId="48" priority="72" operator="equal">
      <formula>FALSE</formula>
    </cfRule>
  </conditionalFormatting>
  <conditionalFormatting sqref="AK54">
    <cfRule type="cellIs" dxfId="47" priority="71" operator="equal">
      <formula>FALSE</formula>
    </cfRule>
  </conditionalFormatting>
  <conditionalFormatting sqref="AK178">
    <cfRule type="cellIs" dxfId="46" priority="59" operator="equal">
      <formula>FALSE</formula>
    </cfRule>
  </conditionalFormatting>
  <conditionalFormatting sqref="AK194">
    <cfRule type="cellIs" dxfId="45" priority="58" operator="equal">
      <formula>FALSE</formula>
    </cfRule>
  </conditionalFormatting>
  <conditionalFormatting sqref="AK212:AR212">
    <cfRule type="containsText" dxfId="44" priority="56" operator="containsText" text="ложь">
      <formula>NOT(ISERROR(SEARCH("ложь",AK212)))</formula>
    </cfRule>
    <cfRule type="containsText" priority="57" operator="containsText" text="истина">
      <formula>NOT(ISERROR(SEARCH("истина",AK212)))</formula>
    </cfRule>
  </conditionalFormatting>
  <conditionalFormatting sqref="AK214:AR214">
    <cfRule type="containsText" dxfId="43" priority="54" operator="containsText" text="ложь">
      <formula>NOT(ISERROR(SEARCH("ложь",AK214)))</formula>
    </cfRule>
    <cfRule type="containsText" priority="55" operator="containsText" text="истина">
      <formula>NOT(ISERROR(SEARCH("истина",AK214)))</formula>
    </cfRule>
  </conditionalFormatting>
  <conditionalFormatting sqref="AK208:AR208">
    <cfRule type="containsText" dxfId="42" priority="52" operator="containsText" text="ложь">
      <formula>NOT(ISERROR(SEARCH("ложь",AK208)))</formula>
    </cfRule>
    <cfRule type="containsText" priority="53" operator="containsText" text="истина">
      <formula>NOT(ISERROR(SEARCH("истина",AK208)))</formula>
    </cfRule>
  </conditionalFormatting>
  <conditionalFormatting sqref="AK206:AR206">
    <cfRule type="containsText" dxfId="41" priority="50" operator="containsText" text="ложь">
      <formula>NOT(ISERROR(SEARCH("ложь",AK206)))</formula>
    </cfRule>
    <cfRule type="containsText" priority="51" operator="containsText" text="истина">
      <formula>NOT(ISERROR(SEARCH("истина",AK206)))</formula>
    </cfRule>
  </conditionalFormatting>
  <conditionalFormatting sqref="AK181:AR181">
    <cfRule type="containsText" dxfId="40" priority="48" operator="containsText" text="ложь">
      <formula>NOT(ISERROR(SEARCH("ложь",AK181)))</formula>
    </cfRule>
    <cfRule type="containsText" priority="49" operator="containsText" text="истина">
      <formula>NOT(ISERROR(SEARCH("истина",AK181)))</formula>
    </cfRule>
  </conditionalFormatting>
  <conditionalFormatting sqref="AK154:AR154">
    <cfRule type="containsText" dxfId="39" priority="46" operator="containsText" text="ложь">
      <formula>NOT(ISERROR(SEARCH("ложь",AK154)))</formula>
    </cfRule>
    <cfRule type="containsText" priority="47" operator="containsText" text="истина">
      <formula>NOT(ISERROR(SEARCH("истина",AK154)))</formula>
    </cfRule>
  </conditionalFormatting>
  <conditionalFormatting sqref="AK101:AR101">
    <cfRule type="containsText" dxfId="38" priority="44" operator="containsText" text="ложь">
      <formula>NOT(ISERROR(SEARCH("ложь",AK101)))</formula>
    </cfRule>
    <cfRule type="containsText" priority="45" operator="containsText" text="истина">
      <formula>NOT(ISERROR(SEARCH("истина",AK101)))</formula>
    </cfRule>
  </conditionalFormatting>
  <conditionalFormatting sqref="AK99:AR99">
    <cfRule type="containsText" dxfId="37" priority="42" operator="containsText" text="ложь">
      <formula>NOT(ISERROR(SEARCH("ложь",AK99)))</formula>
    </cfRule>
    <cfRule type="containsText" priority="43" operator="containsText" text="истина">
      <formula>NOT(ISERROR(SEARCH("истина",AK99)))</formula>
    </cfRule>
  </conditionalFormatting>
  <conditionalFormatting sqref="AK60:AR60">
    <cfRule type="containsText" dxfId="36" priority="40" operator="containsText" text="ложь">
      <formula>NOT(ISERROR(SEARCH("ложь",AK60)))</formula>
    </cfRule>
    <cfRule type="containsText" priority="41" operator="containsText" text="истина">
      <formula>NOT(ISERROR(SEARCH("истина",AK60)))</formula>
    </cfRule>
  </conditionalFormatting>
  <conditionalFormatting sqref="AK69">
    <cfRule type="cellIs" dxfId="35" priority="39" operator="equal">
      <formula>FALSE</formula>
    </cfRule>
  </conditionalFormatting>
  <conditionalFormatting sqref="AK12">
    <cfRule type="cellIs" dxfId="34" priority="38" operator="equal">
      <formula>FALSE</formula>
    </cfRule>
  </conditionalFormatting>
  <conditionalFormatting sqref="AK72">
    <cfRule type="cellIs" dxfId="33" priority="37" operator="equal">
      <formula>FALSE</formula>
    </cfRule>
  </conditionalFormatting>
  <conditionalFormatting sqref="AK78">
    <cfRule type="cellIs" dxfId="32" priority="35" operator="equal">
      <formula>FALSE</formula>
    </cfRule>
  </conditionalFormatting>
  <conditionalFormatting sqref="AK90">
    <cfRule type="cellIs" dxfId="31" priority="33" operator="equal">
      <formula>FALSE</formula>
    </cfRule>
  </conditionalFormatting>
  <conditionalFormatting sqref="AK96">
    <cfRule type="cellIs" dxfId="30" priority="32" operator="equal">
      <formula>FALSE</formula>
    </cfRule>
  </conditionalFormatting>
  <conditionalFormatting sqref="AK298">
    <cfRule type="cellIs" dxfId="29" priority="18" operator="equal">
      <formula>FALSE</formula>
    </cfRule>
  </conditionalFormatting>
  <conditionalFormatting sqref="AK286">
    <cfRule type="cellIs" dxfId="28" priority="26" operator="equal">
      <formula>FALSE</formula>
    </cfRule>
  </conditionalFormatting>
  <conditionalFormatting sqref="AK322:AQ322">
    <cfRule type="containsText" dxfId="27" priority="16" operator="containsText" text="ложь">
      <formula>NOT(ISERROR(SEARCH("ложь",AK322)))</formula>
    </cfRule>
    <cfRule type="containsText" priority="17" operator="containsText" text="истина">
      <formula>NOT(ISERROR(SEARCH("истина",AK322)))</formula>
    </cfRule>
  </conditionalFormatting>
  <conditionalFormatting sqref="AK280">
    <cfRule type="cellIs" dxfId="26" priority="21" operator="equal">
      <formula>FALSE</formula>
    </cfRule>
  </conditionalFormatting>
  <conditionalFormatting sqref="AK277">
    <cfRule type="cellIs" dxfId="25" priority="28" operator="equal">
      <formula>FALSE</formula>
    </cfRule>
  </conditionalFormatting>
  <conditionalFormatting sqref="AK313:AK314">
    <cfRule type="cellIs" dxfId="24" priority="31" operator="equal">
      <formula>FALSE</formula>
    </cfRule>
  </conditionalFormatting>
  <conditionalFormatting sqref="AK310">
    <cfRule type="cellIs" dxfId="23" priority="25" operator="equal">
      <formula>FALSE</formula>
    </cfRule>
  </conditionalFormatting>
  <conditionalFormatting sqref="AK301">
    <cfRule type="cellIs" dxfId="22" priority="20" operator="equal">
      <formula>FALSE</formula>
    </cfRule>
  </conditionalFormatting>
  <conditionalFormatting sqref="AK319:AK320">
    <cfRule type="cellIs" dxfId="21" priority="30" operator="equal">
      <formula>FALSE</formula>
    </cfRule>
  </conditionalFormatting>
  <conditionalFormatting sqref="AK295">
    <cfRule type="cellIs" dxfId="20" priority="22" operator="equal">
      <formula>FALSE</formula>
    </cfRule>
  </conditionalFormatting>
  <conditionalFormatting sqref="AK289">
    <cfRule type="cellIs" dxfId="19" priority="23" operator="equal">
      <formula>FALSE</formula>
    </cfRule>
  </conditionalFormatting>
  <conditionalFormatting sqref="AK304">
    <cfRule type="cellIs" dxfId="18" priority="24" operator="equal">
      <formula>FALSE</formula>
    </cfRule>
  </conditionalFormatting>
  <conditionalFormatting sqref="AK307:AK309">
    <cfRule type="cellIs" dxfId="17" priority="29" operator="equal">
      <formula>FALSE</formula>
    </cfRule>
  </conditionalFormatting>
  <conditionalFormatting sqref="AK283">
    <cfRule type="cellIs" dxfId="16" priority="27" operator="equal">
      <formula>FALSE</formula>
    </cfRule>
  </conditionalFormatting>
  <conditionalFormatting sqref="AK292">
    <cfRule type="cellIs" dxfId="15" priority="19" operator="equal">
      <formula>FALSE</formula>
    </cfRule>
  </conditionalFormatting>
  <conditionalFormatting sqref="AK295">
    <cfRule type="cellIs" dxfId="14" priority="14" operator="equal">
      <formula>FALSE</formula>
    </cfRule>
  </conditionalFormatting>
  <conditionalFormatting sqref="AK298">
    <cfRule type="cellIs" dxfId="13" priority="15" operator="equal">
      <formula>FALSE</formula>
    </cfRule>
  </conditionalFormatting>
  <conditionalFormatting sqref="AK316:AK317">
    <cfRule type="cellIs" dxfId="12" priority="13" operator="equal">
      <formula>FALSE</formula>
    </cfRule>
  </conditionalFormatting>
  <conditionalFormatting sqref="AK15">
    <cfRule type="cellIs" dxfId="11" priority="12" operator="equal">
      <formula>FALSE</formula>
    </cfRule>
  </conditionalFormatting>
  <conditionalFormatting sqref="AK18">
    <cfRule type="cellIs" dxfId="10" priority="11" operator="equal">
      <formula>FALSE</formula>
    </cfRule>
  </conditionalFormatting>
  <conditionalFormatting sqref="AK21">
    <cfRule type="cellIs" dxfId="9" priority="10" operator="equal">
      <formula>FALSE</formula>
    </cfRule>
  </conditionalFormatting>
  <conditionalFormatting sqref="AK24">
    <cfRule type="cellIs" dxfId="8" priority="9" operator="equal">
      <formula>FALSE</formula>
    </cfRule>
  </conditionalFormatting>
  <conditionalFormatting sqref="AK27">
    <cfRule type="cellIs" dxfId="7" priority="8" operator="equal">
      <formula>FALSE</formula>
    </cfRule>
  </conditionalFormatting>
  <conditionalFormatting sqref="AK30">
    <cfRule type="cellIs" dxfId="6" priority="7" operator="equal">
      <formula>FALSE</formula>
    </cfRule>
  </conditionalFormatting>
  <conditionalFormatting sqref="AK33">
    <cfRule type="cellIs" dxfId="5" priority="6" operator="equal">
      <formula>FALSE</formula>
    </cfRule>
  </conditionalFormatting>
  <conditionalFormatting sqref="AK36">
    <cfRule type="cellIs" dxfId="4" priority="5" operator="equal">
      <formula>FALSE</formula>
    </cfRule>
  </conditionalFormatting>
  <conditionalFormatting sqref="AK39">
    <cfRule type="cellIs" dxfId="3" priority="4" operator="equal">
      <formula>FALSE</formula>
    </cfRule>
  </conditionalFormatting>
  <conditionalFormatting sqref="AK42">
    <cfRule type="cellIs" dxfId="2" priority="3" operator="equal">
      <formula>FALSE</formula>
    </cfRule>
  </conditionalFormatting>
  <conditionalFormatting sqref="AK45">
    <cfRule type="cellIs" dxfId="1" priority="2" operator="equal">
      <formula>FALSE</formula>
    </cfRule>
  </conditionalFormatting>
  <conditionalFormatting sqref="AK48">
    <cfRule type="cellIs" dxfId="0" priority="1" operator="equal">
      <formula>FALSE</formula>
    </cfRule>
  </conditionalFormatting>
  <printOptions horizontalCentered="1"/>
  <pageMargins left="0.23622047244094491" right="0.23622047244094491" top="0.74803149606299213" bottom="0.74803149606299213" header="0.31496062992125984" footer="0.31496062992125984"/>
  <pageSetup paperSize="9" scale="68" fitToHeight="0" orientation="landscape" r:id="rId1"/>
  <rowBreaks count="3" manualBreakCount="3">
    <brk id="47" max="35" man="1"/>
    <brk id="92" max="35" man="1"/>
    <brk id="225" max="35"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topLeftCell="A7" workbookViewId="0">
      <selection activeCell="B5" sqref="B5"/>
    </sheetView>
  </sheetViews>
  <sheetFormatPr defaultColWidth="9.140625" defaultRowHeight="15" x14ac:dyDescent="0.25"/>
  <cols>
    <col min="1" max="1" width="7.7109375" style="46" customWidth="1"/>
    <col min="2" max="2" width="76.42578125" style="46" customWidth="1"/>
    <col min="3" max="3" width="18.42578125" style="46" customWidth="1"/>
    <col min="4" max="4" width="17.85546875" style="46" customWidth="1"/>
    <col min="5" max="5" width="25.85546875" style="46" customWidth="1"/>
    <col min="6" max="6" width="17" style="46" customWidth="1"/>
    <col min="7" max="16384" width="9.140625" style="46"/>
  </cols>
  <sheetData>
    <row r="1" spans="1:6" ht="36" customHeight="1" x14ac:dyDescent="0.25">
      <c r="A1" s="177" t="s">
        <v>187</v>
      </c>
      <c r="B1" s="177"/>
      <c r="C1" s="177"/>
      <c r="D1" s="177"/>
      <c r="E1" s="177"/>
      <c r="F1" s="177"/>
    </row>
    <row r="2" spans="1:6" ht="18.75" customHeight="1" x14ac:dyDescent="0.25">
      <c r="A2" s="177" t="s">
        <v>188</v>
      </c>
      <c r="B2" s="177"/>
      <c r="C2" s="177"/>
      <c r="D2" s="177"/>
      <c r="E2" s="177"/>
      <c r="F2" s="177"/>
    </row>
    <row r="3" spans="1:6" ht="36.75" customHeight="1" x14ac:dyDescent="0.25">
      <c r="A3" s="178"/>
      <c r="B3" s="178"/>
      <c r="C3" s="178"/>
      <c r="D3" s="178"/>
      <c r="E3" s="178"/>
      <c r="F3" s="178"/>
    </row>
    <row r="4" spans="1:6" ht="37.5" x14ac:dyDescent="0.25">
      <c r="A4" s="47" t="s">
        <v>112</v>
      </c>
      <c r="B4" s="47" t="s">
        <v>113</v>
      </c>
      <c r="C4" s="47" t="s">
        <v>114</v>
      </c>
      <c r="D4" s="47" t="s">
        <v>115</v>
      </c>
      <c r="E4" s="47" t="s">
        <v>116</v>
      </c>
      <c r="F4" s="47" t="s">
        <v>117</v>
      </c>
    </row>
    <row r="5" spans="1:6" ht="39.950000000000003" customHeight="1" x14ac:dyDescent="0.3">
      <c r="A5" s="47">
        <v>1</v>
      </c>
      <c r="B5" s="48" t="s">
        <v>104</v>
      </c>
      <c r="C5" s="49"/>
      <c r="D5" s="49"/>
      <c r="E5" s="49"/>
      <c r="F5" s="49"/>
    </row>
    <row r="6" spans="1:6" ht="39.950000000000003" customHeight="1" x14ac:dyDescent="0.3">
      <c r="A6" s="47">
        <f>1+A5</f>
        <v>2</v>
      </c>
      <c r="B6" s="48" t="s">
        <v>137</v>
      </c>
      <c r="C6" s="49"/>
      <c r="D6" s="49"/>
      <c r="E6" s="49"/>
      <c r="F6" s="49"/>
    </row>
    <row r="7" spans="1:6" ht="39.950000000000003" customHeight="1" x14ac:dyDescent="0.3">
      <c r="A7" s="47">
        <f t="shared" ref="A7:A18" si="0">1+A6</f>
        <v>3</v>
      </c>
      <c r="B7" s="48" t="s">
        <v>105</v>
      </c>
      <c r="C7" s="49"/>
      <c r="D7" s="49"/>
      <c r="E7" s="49"/>
      <c r="F7" s="49"/>
    </row>
    <row r="8" spans="1:6" ht="39.950000000000003" customHeight="1" x14ac:dyDescent="0.3">
      <c r="A8" s="47">
        <f t="shared" si="0"/>
        <v>4</v>
      </c>
      <c r="B8" s="48" t="s">
        <v>106</v>
      </c>
      <c r="C8" s="49"/>
      <c r="D8" s="49"/>
      <c r="E8" s="49"/>
      <c r="F8" s="49"/>
    </row>
    <row r="9" spans="1:6" ht="39.950000000000003" customHeight="1" x14ac:dyDescent="0.3">
      <c r="A9" s="47">
        <f t="shared" si="0"/>
        <v>5</v>
      </c>
      <c r="B9" s="48" t="s">
        <v>107</v>
      </c>
      <c r="C9" s="49"/>
      <c r="D9" s="49"/>
      <c r="E9" s="49"/>
      <c r="F9" s="49"/>
    </row>
    <row r="10" spans="1:6" ht="39.950000000000003" customHeight="1" x14ac:dyDescent="0.3">
      <c r="A10" s="47">
        <f t="shared" si="0"/>
        <v>6</v>
      </c>
      <c r="B10" s="48" t="s">
        <v>108</v>
      </c>
      <c r="C10" s="49"/>
      <c r="D10" s="49"/>
      <c r="E10" s="49"/>
      <c r="F10" s="49"/>
    </row>
    <row r="11" spans="1:6" ht="39.950000000000003" customHeight="1" x14ac:dyDescent="0.3">
      <c r="A11" s="47">
        <f t="shared" si="0"/>
        <v>7</v>
      </c>
      <c r="B11" s="48" t="s">
        <v>130</v>
      </c>
      <c r="C11" s="49"/>
      <c r="D11" s="49"/>
      <c r="E11" s="49"/>
      <c r="F11" s="49"/>
    </row>
    <row r="12" spans="1:6" ht="39.950000000000003" customHeight="1" x14ac:dyDescent="0.3">
      <c r="A12" s="47">
        <f t="shared" si="0"/>
        <v>8</v>
      </c>
      <c r="B12" s="48" t="s">
        <v>109</v>
      </c>
      <c r="C12" s="49"/>
      <c r="D12" s="49"/>
      <c r="E12" s="49"/>
      <c r="F12" s="49"/>
    </row>
    <row r="13" spans="1:6" ht="39.950000000000003" customHeight="1" x14ac:dyDescent="0.3">
      <c r="A13" s="47">
        <f t="shared" si="0"/>
        <v>9</v>
      </c>
      <c r="B13" s="48" t="s">
        <v>109</v>
      </c>
      <c r="C13" s="49"/>
      <c r="D13" s="49"/>
      <c r="E13" s="49"/>
      <c r="F13" s="49"/>
    </row>
    <row r="14" spans="1:6" ht="39.950000000000003" customHeight="1" x14ac:dyDescent="0.3">
      <c r="A14" s="47">
        <f t="shared" si="0"/>
        <v>10</v>
      </c>
      <c r="B14" s="48" t="s">
        <v>128</v>
      </c>
      <c r="C14" s="49"/>
      <c r="D14" s="49"/>
      <c r="E14" s="49"/>
      <c r="F14" s="49"/>
    </row>
    <row r="15" spans="1:6" ht="39.950000000000003" customHeight="1" x14ac:dyDescent="0.3">
      <c r="A15" s="47">
        <f t="shared" si="0"/>
        <v>11</v>
      </c>
      <c r="B15" s="48" t="s">
        <v>110</v>
      </c>
      <c r="C15" s="49"/>
      <c r="D15" s="49"/>
      <c r="E15" s="49"/>
      <c r="F15" s="49"/>
    </row>
    <row r="16" spans="1:6" ht="39.950000000000003" customHeight="1" x14ac:dyDescent="0.3">
      <c r="A16" s="47">
        <f t="shared" si="0"/>
        <v>12</v>
      </c>
      <c r="B16" s="48" t="s">
        <v>118</v>
      </c>
      <c r="C16" s="49"/>
      <c r="D16" s="49"/>
      <c r="E16" s="49"/>
      <c r="F16" s="49"/>
    </row>
    <row r="17" spans="1:6" ht="39.950000000000003" customHeight="1" x14ac:dyDescent="0.3">
      <c r="A17" s="47">
        <f t="shared" si="0"/>
        <v>13</v>
      </c>
      <c r="B17" s="48" t="s">
        <v>111</v>
      </c>
      <c r="C17" s="49"/>
      <c r="D17" s="49"/>
      <c r="E17" s="49"/>
      <c r="F17" s="49"/>
    </row>
    <row r="18" spans="1:6" ht="39.950000000000003" customHeight="1" x14ac:dyDescent="0.3">
      <c r="A18" s="47">
        <f t="shared" si="0"/>
        <v>14</v>
      </c>
      <c r="B18" s="48" t="s">
        <v>132</v>
      </c>
      <c r="C18" s="49"/>
      <c r="D18" s="49"/>
      <c r="E18" s="49"/>
      <c r="F18" s="49"/>
    </row>
    <row r="19" spans="1:6" ht="18.75" customHeight="1" x14ac:dyDescent="0.25">
      <c r="A19" s="179" t="s">
        <v>131</v>
      </c>
      <c r="B19" s="181" t="s">
        <v>141</v>
      </c>
      <c r="C19" s="183"/>
      <c r="D19" s="183"/>
      <c r="E19" s="183"/>
      <c r="F19" s="183"/>
    </row>
    <row r="20" spans="1:6" ht="18.75" customHeight="1" x14ac:dyDescent="0.25">
      <c r="A20" s="180"/>
      <c r="B20" s="182"/>
      <c r="C20" s="184"/>
      <c r="D20" s="184"/>
      <c r="E20" s="184"/>
      <c r="F20" s="184"/>
    </row>
  </sheetData>
  <mergeCells count="9">
    <mergeCell ref="A1:F1"/>
    <mergeCell ref="A2:F2"/>
    <mergeCell ref="A3:F3"/>
    <mergeCell ref="A19:A20"/>
    <mergeCell ref="B19:B20"/>
    <mergeCell ref="C19:C20"/>
    <mergeCell ref="D19:D20"/>
    <mergeCell ref="E19:E20"/>
    <mergeCell ref="F19:F20"/>
  </mergeCells>
  <printOptions horizontalCentered="1"/>
  <pageMargins left="0.70866141732283472" right="0.70866141732283472" top="0.74803149606299213" bottom="0.74803149606299213" header="0.31496062992125984" footer="0.31496062992125984"/>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4</vt:i4>
      </vt:variant>
      <vt:variant>
        <vt:lpstr>Іменовані діапазони</vt:lpstr>
      </vt:variant>
      <vt:variant>
        <vt:i4>3</vt:i4>
      </vt:variant>
    </vt:vector>
  </HeadingPairs>
  <TitlesOfParts>
    <vt:vector size="7" baseType="lpstr">
      <vt:lpstr>Тітул ЕРРАО</vt:lpstr>
      <vt:lpstr>Графік навчального процесу</vt:lpstr>
      <vt:lpstr>2026   </vt:lpstr>
      <vt:lpstr>Аркуш погодження</vt:lpstr>
      <vt:lpstr>'2026   '!Область_друку</vt:lpstr>
      <vt:lpstr>'Графік навчального процесу'!Область_друку</vt:lpstr>
      <vt:lpstr>'Тітул ЕРРАО'!Область_друку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M2102J20SG</dc:creator>
  <cp:lastModifiedBy>Будур Олег Миколайович</cp:lastModifiedBy>
  <cp:lastPrinted>2026-05-12T14:04:02Z</cp:lastPrinted>
  <dcterms:created xsi:type="dcterms:W3CDTF">2006-09-15T21:00:00Z</dcterms:created>
  <dcterms:modified xsi:type="dcterms:W3CDTF">2026-05-19T12:52:26Z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4818f1b50fea4b809a1c4a6c01485a70</vt:lpwstr>
  </property>
</Properties>
</file>